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kos\Documents\Steve Work\USGLC\FY25 Budget\"/>
    </mc:Choice>
  </mc:AlternateContent>
  <xr:revisionPtr revIDLastSave="0" documentId="13_ncr:1_{FA92F149-A7F5-42BB-B6E7-ED2D88A91C8B}" xr6:coauthVersionLast="47" xr6:coauthVersionMax="47" xr10:uidLastSave="{00000000-0000-0000-0000-000000000000}"/>
  <bookViews>
    <workbookView xWindow="-120" yWindow="-120" windowWidth="20730" windowHeight="11040" xr2:uid="{5DD42AC9-9335-47E0-8972-3930AEF10EB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 s="1"/>
  <c r="H91" i="1"/>
  <c r="H90" i="1"/>
  <c r="H87" i="1"/>
  <c r="H85" i="1"/>
  <c r="H84" i="1"/>
  <c r="H83" i="1"/>
  <c r="H81" i="1"/>
  <c r="H79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29" i="1"/>
  <c r="H28" i="1"/>
  <c r="H27" i="1"/>
  <c r="H26" i="1"/>
  <c r="H25" i="1"/>
  <c r="H24" i="1"/>
  <c r="H23" i="1"/>
  <c r="H21" i="1"/>
  <c r="H20" i="1"/>
  <c r="H18" i="1"/>
  <c r="H17" i="1"/>
  <c r="H16" i="1" s="1"/>
  <c r="H15" i="1"/>
  <c r="H14" i="1"/>
  <c r="H13" i="1"/>
  <c r="H12" i="1"/>
  <c r="H11" i="1"/>
  <c r="H10" i="1"/>
  <c r="H9" i="1"/>
  <c r="F82" i="1"/>
  <c r="E82" i="1"/>
  <c r="D82" i="1"/>
  <c r="C82" i="1"/>
  <c r="F8" i="1"/>
  <c r="E8" i="1"/>
  <c r="D8" i="1"/>
  <c r="C8" i="1"/>
  <c r="F36" i="1"/>
  <c r="E36" i="1"/>
  <c r="D36" i="1"/>
  <c r="C36" i="1"/>
  <c r="F93" i="1"/>
  <c r="E93" i="1"/>
  <c r="D93" i="1"/>
  <c r="C93" i="1"/>
  <c r="F89" i="1"/>
  <c r="E89" i="1"/>
  <c r="D89" i="1"/>
  <c r="C89" i="1"/>
  <c r="F62" i="1"/>
  <c r="E62" i="1"/>
  <c r="D62" i="1"/>
  <c r="C62" i="1"/>
  <c r="F52" i="1"/>
  <c r="E52" i="1"/>
  <c r="D52" i="1"/>
  <c r="C52" i="1"/>
  <c r="F56" i="1"/>
  <c r="E56" i="1"/>
  <c r="D56" i="1"/>
  <c r="C56" i="1"/>
  <c r="F47" i="1"/>
  <c r="E47" i="1"/>
  <c r="D47" i="1"/>
  <c r="C47" i="1"/>
  <c r="F32" i="1"/>
  <c r="E32" i="1"/>
  <c r="D32" i="1"/>
  <c r="C32" i="1"/>
  <c r="F22" i="1"/>
  <c r="E22" i="1"/>
  <c r="D22" i="1"/>
  <c r="C22" i="1"/>
  <c r="F16" i="1"/>
  <c r="E16" i="1"/>
  <c r="D16" i="1"/>
  <c r="C16" i="1"/>
  <c r="F19" i="1"/>
  <c r="E19" i="1"/>
  <c r="D19" i="1"/>
  <c r="C19" i="1"/>
  <c r="B52" i="1"/>
  <c r="B93" i="1"/>
  <c r="B89" i="1"/>
  <c r="B82" i="1"/>
  <c r="B62" i="1"/>
  <c r="B36" i="1"/>
  <c r="B32" i="1"/>
  <c r="B22" i="1"/>
  <c r="B19" i="1"/>
  <c r="B16" i="1"/>
  <c r="B8" i="1"/>
  <c r="B47" i="1"/>
  <c r="B56" i="1"/>
  <c r="H8" i="1" l="1"/>
  <c r="H19" i="1"/>
  <c r="H36" i="1"/>
  <c r="H62" i="1"/>
  <c r="H82" i="1"/>
  <c r="H32" i="1"/>
  <c r="H22" i="1"/>
  <c r="H47" i="1"/>
  <c r="H31" i="1" s="1"/>
  <c r="H56" i="1"/>
  <c r="H89" i="1"/>
  <c r="E31" i="1"/>
  <c r="F31" i="1"/>
  <c r="D31" i="1"/>
  <c r="C31" i="1"/>
  <c r="C7" i="1"/>
  <c r="D7" i="1"/>
  <c r="F7" i="1"/>
  <c r="E7" i="1"/>
  <c r="E4" i="1" s="1"/>
  <c r="B31" i="1"/>
  <c r="B7" i="1"/>
  <c r="H7" i="1" l="1"/>
  <c r="H4" i="1" s="1"/>
  <c r="F4" i="1"/>
  <c r="C4" i="1"/>
  <c r="C5" i="1" s="1"/>
  <c r="D4" i="1"/>
  <c r="D5" i="1" s="1"/>
  <c r="C2" i="1"/>
  <c r="F2" i="1"/>
  <c r="F5" i="1"/>
  <c r="E2" i="1"/>
  <c r="E5" i="1"/>
  <c r="B4" i="1"/>
  <c r="B2" i="1" s="1"/>
  <c r="H5" i="1" l="1"/>
  <c r="H2" i="1"/>
  <c r="D2" i="1"/>
  <c r="B5" i="1"/>
</calcChain>
</file>

<file path=xl/sharedStrings.xml><?xml version="1.0" encoding="utf-8"?>
<sst xmlns="http://schemas.openxmlformats.org/spreadsheetml/2006/main" count="195" uniqueCount="102">
  <si>
    <t>(Dollars in millions)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</si>
  <si>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</si>
  <si>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</si>
  <si>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</si>
  <si>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</si>
  <si>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</si>
  <si>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</si>
  <si>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</si>
  <si>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</si>
  <si>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</si>
  <si>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</si>
  <si>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</si>
  <si>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</si>
  <si>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</si>
  <si>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</si>
  <si>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</si>
  <si>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</si>
  <si>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</si>
  <si>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</si>
  <si>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</si>
  <si>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</si>
  <si>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</si>
  <si>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</si>
  <si>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</si>
  <si>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</si>
  <si>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</si>
  <si>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</si>
  <si>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</si>
  <si>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</si>
  <si>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</si>
  <si>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</si>
  <si>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</si>
  <si>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</si>
  <si>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</si>
  <si>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</si>
  <si>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</si>
  <si>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</si>
  <si>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</si>
  <si>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</si>
  <si>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</si>
  <si>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</si>
  <si>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</si>
  <si>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</si>
  <si>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</si>
  <si>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</si>
  <si>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</si>
  <si>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</si>
  <si>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</si>
  <si>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</si>
  <si>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</si>
  <si>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</si>
  <si>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</si>
  <si>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</si>
  <si>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</si>
  <si>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</si>
  <si>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</si>
  <si>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</si>
  <si>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</si>
  <si>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</si>
  <si>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</si>
  <si>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</si>
  <si>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</si>
  <si>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</si>
  <si>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</si>
  <si>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</si>
  <si>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</si>
  <si>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</si>
  <si>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Export and Investment Assistance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</si>
  <si>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</si>
  <si>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</si>
  <si>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</si>
  <si>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</si>
  <si>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</si>
  <si>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</si>
  <si>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</si>
  <si>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</si>
  <si>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</si>
  <si>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International Monetary Fund (IMF)</t>
  </si>
  <si>
    <t>Tropical Forest and Coral Reef Conservation</t>
  </si>
  <si>
    <t>Clean Technology Fund</t>
  </si>
  <si>
    <t>Green Climate Fund (GCF)**</t>
  </si>
  <si>
    <t xml:space="preserve">Export-Import Bank of the United States </t>
  </si>
  <si>
    <t xml:space="preserve">International Development Finance Corporation (IFDC) </t>
  </si>
  <si>
    <t>MDB Climate Trust Funds and Facilities</t>
  </si>
  <si>
    <t>Quality Infrastructure</t>
  </si>
  <si>
    <t>Treasury International Assistance Programs</t>
  </si>
  <si>
    <t>FY24  Budget Request</t>
  </si>
  <si>
    <t>FY24 House Total</t>
  </si>
  <si>
    <t>.</t>
  </si>
  <si>
    <t>Consular and Border Security Program</t>
  </si>
  <si>
    <t>FY22  Enacted</t>
  </si>
  <si>
    <t xml:space="preserve">FY24 Enacted </t>
  </si>
  <si>
    <t>NA</t>
  </si>
  <si>
    <t>FY23 Enacted **</t>
  </si>
  <si>
    <t>^ In addition, $3.25 billion in emergency funding was provided that was explicitly made available for base budget activities.</t>
  </si>
  <si>
    <t>FY24 Senate Total^</t>
  </si>
  <si>
    <t>Economic Support Fund (ESF)^</t>
  </si>
  <si>
    <t>^^ The FY24 House bill included $1 billion of its ESF funding in a separate ESF title focused on countering China.</t>
  </si>
  <si>
    <t>FY25  Budget Request</t>
  </si>
  <si>
    <t>Contribution to the Int'l Bank for Recon. &amp; Dev. Port. Guar.</t>
  </si>
  <si>
    <t>European Bank for Reconstruction and Development</t>
  </si>
  <si>
    <t>** In addition, $2.115 billion in emergency funding was provided that was explicitly made available for base budget activities. Including this funding brings the total to $63.72 billion.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</si>
</sst>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414043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9" fillId="0" borderId="3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164" fontId="0" fillId="0" borderId="0" xfId="1" applyNumberFormat="1" applyFont="1"/>
    <xf numFmtId="0" fontId="11" fillId="0" borderId="3" xfId="0" applyFont="1" applyBorder="1"/>
    <xf numFmtId="3" fontId="6" fillId="0" borderId="0" xfId="0" applyNumberFormat="1" applyFont="1"/>
    <xf numFmtId="165" fontId="2" fillId="0" borderId="3" xfId="1" applyNumberFormat="1" applyFont="1" applyBorder="1"/>
    <xf numFmtId="165" fontId="0" fillId="0" borderId="3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165" fontId="5" fillId="0" borderId="3" xfId="1" applyNumberFormat="1" applyFont="1" applyBorder="1" applyAlignment="1">
      <alignment horizontal="right" wrapText="1"/>
    </xf>
    <xf numFmtId="165" fontId="6" fillId="0" borderId="3" xfId="1" applyNumberFormat="1" applyFont="1" applyBorder="1"/>
    <xf numFmtId="165" fontId="7" fillId="0" borderId="0" xfId="1" applyNumberFormat="1" applyFont="1"/>
    <xf numFmtId="165" fontId="0" fillId="0" borderId="0" xfId="0" applyNumberFormat="1"/>
    <xf numFmtId="165" fontId="0" fillId="0" borderId="4" xfId="1" applyNumberFormat="1" applyFont="1" applyBorder="1"/>
    <xf numFmtId="165" fontId="6" fillId="0" borderId="4" xfId="1" applyNumberFormat="1" applyFont="1" applyBorder="1"/>
    <xf numFmtId="0" fontId="9" fillId="0" borderId="3" xfId="0" applyFont="1" applyBorder="1" applyAlignment="1">
      <alignment horizontal="left"/>
    </xf>
    <xf numFmtId="0" fontId="0" fillId="0" borderId="4" xfId="0" applyBorder="1"/>
    <xf numFmtId="165" fontId="0" fillId="0" borderId="0" xfId="1" applyNumberFormat="1" applyFont="1" applyBorder="1"/>
    <xf numFmtId="165" fontId="2" fillId="0" borderId="4" xfId="1" applyNumberFormat="1" applyFont="1" applyBorder="1"/>
    <xf numFmtId="165" fontId="5" fillId="0" borderId="4" xfId="1" applyNumberFormat="1" applyFont="1" applyBorder="1"/>
    <xf numFmtId="164" fontId="0" fillId="0" borderId="3" xfId="1" applyNumberFormat="1" applyFont="1" applyBorder="1"/>
    <xf numFmtId="166" fontId="0" fillId="0" borderId="0" xfId="0" applyNumberFormat="1"/>
    <xf numFmtId="165" fontId="5" fillId="0" borderId="5" xfId="1" applyNumberFormat="1" applyFont="1" applyBorder="1" applyAlignment="1">
      <alignment horizontal="right" wrapText="1"/>
    </xf>
    <xf numFmtId="165" fontId="5" fillId="0" borderId="3" xfId="1" applyNumberFormat="1" applyFont="1" applyBorder="1"/>
    <xf numFmtId="165" fontId="6" fillId="0" borderId="3" xfId="1" applyNumberFormat="1" applyFont="1" applyFill="1" applyBorder="1"/>
    <xf numFmtId="165" fontId="0" fillId="0" borderId="3" xfId="1" applyNumberFormat="1" applyFont="1" applyFill="1" applyBorder="1"/>
    <xf numFmtId="165" fontId="0" fillId="0" borderId="3" xfId="1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165" fontId="5" fillId="0" borderId="5" xfId="1" applyNumberFormat="1" applyFont="1" applyBorder="1" applyAlignment="1">
      <alignment horizontal="center" wrapText="1"/>
    </xf>
    <xf numFmtId="165" fontId="8" fillId="0" borderId="5" xfId="1" applyNumberFormat="1" applyFont="1" applyBorder="1" applyAlignment="1">
      <alignment horizontal="center" wrapText="1"/>
    </xf>
    <xf numFmtId="165" fontId="8" fillId="0" borderId="0" xfId="1" applyNumberFormat="1" applyFont="1" applyBorder="1" applyAlignment="1">
      <alignment horizontal="center" wrapText="1"/>
    </xf>
    <xf numFmtId="165" fontId="5" fillId="0" borderId="3" xfId="1" applyNumberFormat="1" applyFont="1" applyBorder="1" applyAlignment="1">
      <alignment horizontal="center" wrapText="1"/>
    </xf>
    <xf numFmtId="165" fontId="8" fillId="0" borderId="3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mkos\Documents\Steve%20Work\USGLC\IAB%20by%20account%20FY10_FY25%20Request.xlsx" TargetMode="External"/><Relationship Id="rId1" Type="http://schemas.openxmlformats.org/officeDocument/2006/relationships/externalLinkPath" Target="/Users/smkos/Documents/Steve%20Work/USGLC/IAB%20by%20account%20FY10_FY25%20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 1"/>
      <sheetName val="Summary table"/>
      <sheetName val="Ag Approps"/>
      <sheetName val="Humantiarian Assistance"/>
      <sheetName val="IAB Budget totals"/>
      <sheetName val="IAB by Approps bill"/>
      <sheetName val="Gender"/>
      <sheetName val="Def v IAB"/>
      <sheetName val="FY 17-18 Comparisons"/>
      <sheetName val="IAB by Programs"/>
      <sheetName val="Climate &amp; Environ"/>
      <sheetName val="FY20 Action"/>
      <sheetName val="FY20-21"/>
      <sheetName val="Sheet13"/>
      <sheetName val="Sheet12"/>
      <sheetName val="Sheet11"/>
      <sheetName val="Sheet5"/>
      <sheetName val="Sheet10"/>
      <sheetName val="Sheet8"/>
      <sheetName val="Sheet9"/>
      <sheetName val="Sheet7"/>
      <sheetName val="Sheet6"/>
      <sheetName val="Peacekeeping"/>
      <sheetName val="State Operations"/>
      <sheetName val="F150 Totals"/>
      <sheetName val="Budget Analysis Summary"/>
      <sheetName val="PK Highlights"/>
      <sheetName val="FY19 Summay Table"/>
      <sheetName val="FY20 Sum Tbl"/>
      <sheetName val="FY21 Sum Tbl"/>
      <sheetName val="FY19 Omni Summary Table"/>
      <sheetName val="FY19 HAC-SAC"/>
      <sheetName val="FY19 302(b)s"/>
      <sheetName val="Global Health"/>
      <sheetName val="State versus USAID"/>
      <sheetName val="Sheet2"/>
      <sheetName val="Sheet3"/>
      <sheetName val="Sheet1"/>
      <sheetName val="Sheet4"/>
    </sheetNames>
    <sheetDataSet>
      <sheetData sheetId="0"/>
      <sheetData sheetId="1">
        <row r="9">
          <cell r="AC9">
            <v>10121.4</v>
          </cell>
        </row>
        <row r="10">
          <cell r="AC10">
            <v>401.84800000000001</v>
          </cell>
        </row>
        <row r="11">
          <cell r="AC11">
            <v>0</v>
          </cell>
        </row>
        <row r="12">
          <cell r="AC12">
            <v>134.63800000000001</v>
          </cell>
        </row>
        <row r="13">
          <cell r="AC13">
            <v>777.5</v>
          </cell>
        </row>
        <row r="14">
          <cell r="AC14">
            <v>1732.0730000000001</v>
          </cell>
        </row>
        <row r="15">
          <cell r="AC15">
            <v>87.953000000000003</v>
          </cell>
        </row>
        <row r="17">
          <cell r="AC17">
            <v>1676.6859999999999</v>
          </cell>
        </row>
        <row r="18">
          <cell r="AC18">
            <v>1234.144</v>
          </cell>
        </row>
        <row r="20">
          <cell r="AC20">
            <v>940.3</v>
          </cell>
        </row>
        <row r="21">
          <cell r="AC21">
            <v>9.6999999999999993</v>
          </cell>
        </row>
        <row r="23">
          <cell r="AC23">
            <v>22</v>
          </cell>
        </row>
        <row r="24">
          <cell r="AC24">
            <v>22.254999999999999</v>
          </cell>
        </row>
        <row r="25">
          <cell r="AC25">
            <v>300</v>
          </cell>
        </row>
        <row r="26">
          <cell r="AC26">
            <v>55.469000000000001</v>
          </cell>
        </row>
        <row r="27">
          <cell r="AC27">
            <v>0.53449999999999998</v>
          </cell>
        </row>
        <row r="28">
          <cell r="AC28">
            <v>60</v>
          </cell>
        </row>
        <row r="29">
          <cell r="AC29">
            <v>217.66800000000001</v>
          </cell>
        </row>
        <row r="33">
          <cell r="AC33">
            <v>1863.0640000000001</v>
          </cell>
        </row>
        <row r="34">
          <cell r="AC34">
            <v>272.88799999999998</v>
          </cell>
        </row>
        <row r="35">
          <cell r="AC35">
            <v>88.8</v>
          </cell>
        </row>
        <row r="37">
          <cell r="AC37">
            <v>9827.6</v>
          </cell>
        </row>
        <row r="38">
          <cell r="AC38">
            <v>4534.6970000000001</v>
          </cell>
        </row>
        <row r="39">
          <cell r="AC39">
            <v>4543.3620000000001</v>
          </cell>
        </row>
        <row r="40">
          <cell r="AC40">
            <v>90</v>
          </cell>
        </row>
        <row r="41">
          <cell r="AC41">
            <v>60</v>
          </cell>
        </row>
        <row r="44">
          <cell r="AC44">
            <v>4113.2299999999996</v>
          </cell>
        </row>
        <row r="45">
          <cell r="AC45">
            <v>290.7</v>
          </cell>
        </row>
        <row r="47">
          <cell r="AC47">
            <v>850.33399999999995</v>
          </cell>
        </row>
        <row r="48">
          <cell r="AC48">
            <v>3827.2359999999999</v>
          </cell>
        </row>
        <row r="49">
          <cell r="AC49">
            <v>100</v>
          </cell>
        </row>
        <row r="51">
          <cell r="AC51">
            <v>479</v>
          </cell>
        </row>
        <row r="52">
          <cell r="AC52">
            <v>937</v>
          </cell>
        </row>
        <row r="53">
          <cell r="AC53">
            <v>52</v>
          </cell>
        </row>
        <row r="54">
          <cell r="AC54">
            <v>45</v>
          </cell>
        </row>
        <row r="55">
          <cell r="AC55">
            <v>-61</v>
          </cell>
        </row>
        <row r="56">
          <cell r="AC56">
            <v>40</v>
          </cell>
        </row>
        <row r="57">
          <cell r="AC57">
            <v>-101</v>
          </cell>
        </row>
        <row r="58">
          <cell r="AC58">
            <v>0</v>
          </cell>
        </row>
        <row r="60">
          <cell r="AC60">
            <v>1501.183</v>
          </cell>
        </row>
        <row r="61">
          <cell r="AC61">
            <v>921</v>
          </cell>
        </row>
        <row r="62">
          <cell r="AC62">
            <v>411.05</v>
          </cell>
        </row>
        <row r="63">
          <cell r="AC63">
            <v>125.425</v>
          </cell>
        </row>
        <row r="64">
          <cell r="AC64">
            <v>6084.049</v>
          </cell>
        </row>
        <row r="66">
          <cell r="AC66">
            <v>459.8</v>
          </cell>
        </row>
        <row r="67">
          <cell r="AC67">
            <v>1000</v>
          </cell>
        </row>
        <row r="68">
          <cell r="AC68">
            <v>150.19999999999999</v>
          </cell>
        </row>
        <row r="69">
          <cell r="AC69">
            <v>233.322</v>
          </cell>
        </row>
        <row r="70">
          <cell r="AC70">
            <v>1430.2560000000001</v>
          </cell>
        </row>
        <row r="71">
          <cell r="AC71">
            <v>150</v>
          </cell>
        </row>
        <row r="72">
          <cell r="AC72">
            <v>0</v>
          </cell>
        </row>
        <row r="73">
          <cell r="AC73">
            <v>0</v>
          </cell>
        </row>
        <row r="74">
          <cell r="AC74">
            <v>5</v>
          </cell>
        </row>
        <row r="75">
          <cell r="AC75">
            <v>0</v>
          </cell>
        </row>
        <row r="76">
          <cell r="AC76">
            <v>75</v>
          </cell>
        </row>
        <row r="77">
          <cell r="AC77">
            <v>84.378</v>
          </cell>
        </row>
        <row r="78">
          <cell r="AC78">
            <v>43.61</v>
          </cell>
        </row>
        <row r="79">
          <cell r="AC79">
            <v>54.649000000000001</v>
          </cell>
        </row>
        <row r="80">
          <cell r="AC80">
            <v>197</v>
          </cell>
        </row>
        <row r="81">
          <cell r="AC81">
            <v>15</v>
          </cell>
        </row>
        <row r="82">
          <cell r="AC82">
            <v>54</v>
          </cell>
        </row>
        <row r="83">
          <cell r="AC83">
            <v>50</v>
          </cell>
        </row>
        <row r="84">
          <cell r="AC84">
            <v>0</v>
          </cell>
        </row>
        <row r="86">
          <cell r="AC86">
            <v>-229.29999999999998</v>
          </cell>
        </row>
        <row r="87">
          <cell r="AC87">
            <v>551.4</v>
          </cell>
        </row>
        <row r="89">
          <cell r="AC89">
            <v>100</v>
          </cell>
        </row>
        <row r="91">
          <cell r="AC91">
            <v>-691</v>
          </cell>
        </row>
        <row r="94">
          <cell r="AC94">
            <v>1800</v>
          </cell>
        </row>
        <row r="95">
          <cell r="AC95">
            <v>243.33099999999999</v>
          </cell>
        </row>
        <row r="98">
          <cell r="AC98">
            <v>126.1</v>
          </cell>
        </row>
        <row r="99">
          <cell r="AC99">
            <v>2.6560000000000001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J100"/>
  <sheetViews>
    <sheetView tabSelected="1" topLeftCell="A80" workbookViewId="0">
      <selection activeCell="K16" sqref="K16"/>
    </sheetView>
  </sheetViews>
  <sheetFormatPr defaultRowHeight="15" x14ac:dyDescent="0.25"/>
  <cols>
    <col min="1" max="1" width="50.28515625" customWidth="1"/>
    <col min="2" max="8" width="11.7109375" customWidth="1"/>
    <col min="9" max="10" width="10.5703125" bestFit="1" customWidth="1"/>
  </cols>
  <sheetData>
    <row r="1" spans="1:10" ht="45" x14ac:dyDescent="0.25">
      <c r="A1" s="1" t="s">
        <v>0</v>
      </c>
      <c r="B1" s="2" t="s">
        <v>90</v>
      </c>
      <c r="C1" s="35" t="s">
        <v>93</v>
      </c>
      <c r="D1" s="36" t="s">
        <v>86</v>
      </c>
      <c r="E1" s="35" t="s">
        <v>87</v>
      </c>
      <c r="F1" s="35" t="s">
        <v>95</v>
      </c>
      <c r="G1" s="35" t="s">
        <v>91</v>
      </c>
      <c r="H1" s="36" t="s">
        <v>98</v>
      </c>
    </row>
    <row r="2" spans="1:10" x14ac:dyDescent="0.25">
      <c r="A2" s="3" t="s">
        <v>1</v>
      </c>
      <c r="B2" s="17">
        <f>+B4+B89+B93</f>
        <v>57994.28</v>
      </c>
      <c r="C2" s="30">
        <f>+C4+C89+C93</f>
        <v>61604.801999999996</v>
      </c>
      <c r="D2" s="30">
        <f>+D4+D89+D93</f>
        <v>70913.417000000001</v>
      </c>
      <c r="E2" s="30">
        <f>+E4+E89+E93</f>
        <v>54366.083999999995</v>
      </c>
      <c r="F2" s="30">
        <f>+F4+F89+F93</f>
        <v>60318.768000000004</v>
      </c>
      <c r="G2" s="37" t="s">
        <v>92</v>
      </c>
      <c r="H2" s="30">
        <f>+H4+H89+H93</f>
        <v>64378.520499999999</v>
      </c>
      <c r="I2" s="16"/>
      <c r="J2" s="16"/>
    </row>
    <row r="3" spans="1:10" x14ac:dyDescent="0.25">
      <c r="A3" s="4"/>
      <c r="B3" s="16"/>
      <c r="C3" s="16"/>
      <c r="D3" s="16"/>
      <c r="E3" s="16"/>
      <c r="F3" s="16"/>
      <c r="G3" s="16"/>
      <c r="H3" s="16"/>
      <c r="I3" s="29"/>
      <c r="J3" s="29"/>
    </row>
    <row r="4" spans="1:10" x14ac:dyDescent="0.25">
      <c r="A4" s="3" t="s">
        <v>2</v>
      </c>
      <c r="B4" s="18">
        <f>+B7+B31+BY104</f>
        <v>55904.845999999998</v>
      </c>
      <c r="C4" s="18">
        <f>+C7+C31+C87</f>
        <v>59486.566999999995</v>
      </c>
      <c r="D4" s="18">
        <f>+D7+D31+D87</f>
        <v>68740.076000000001</v>
      </c>
      <c r="E4" s="18">
        <f>+E7+E31+E87</f>
        <v>52261.179999999993</v>
      </c>
      <c r="F4" s="18">
        <f>+F7+F31+F87</f>
        <v>58145.468000000001</v>
      </c>
      <c r="G4" s="40" t="s">
        <v>92</v>
      </c>
      <c r="H4" s="18">
        <f>+H7+H31+H87</f>
        <v>62206.433499999999</v>
      </c>
    </row>
    <row r="5" spans="1:10" x14ac:dyDescent="0.25">
      <c r="A5" s="3" t="s">
        <v>3</v>
      </c>
      <c r="B5" s="18">
        <f>+B4+B29</f>
        <v>56100</v>
      </c>
      <c r="C5" s="18">
        <f t="shared" ref="C5:E5" si="0">+C4+C29</f>
        <v>59692.981999999996</v>
      </c>
      <c r="D5" s="18">
        <f t="shared" si="0"/>
        <v>68926.116999999998</v>
      </c>
      <c r="E5" s="18">
        <f t="shared" si="0"/>
        <v>52500.48599999999</v>
      </c>
      <c r="F5" s="18">
        <f>+F4+F29</f>
        <v>58358</v>
      </c>
      <c r="G5" s="37" t="s">
        <v>92</v>
      </c>
      <c r="H5" s="18">
        <f>+H4+H29</f>
        <v>62424.101499999997</v>
      </c>
    </row>
    <row r="6" spans="1:10" x14ac:dyDescent="0.25">
      <c r="B6" s="19" t="s">
        <v>4</v>
      </c>
      <c r="C6" s="19" t="s">
        <v>4</v>
      </c>
      <c r="D6" s="19" t="s">
        <v>4</v>
      </c>
      <c r="E6" s="19" t="s">
        <v>4</v>
      </c>
      <c r="F6" s="19" t="s">
        <v>4</v>
      </c>
      <c r="G6" s="19" t="s">
        <v>4</v>
      </c>
      <c r="H6" s="16"/>
      <c r="I6" s="10"/>
      <c r="J6" s="10"/>
    </row>
    <row r="7" spans="1:10" x14ac:dyDescent="0.25">
      <c r="A7" s="3" t="s">
        <v>5</v>
      </c>
      <c r="B7" s="17">
        <f>+B8+B16+B19+B22</f>
        <v>16859.423000000003</v>
      </c>
      <c r="C7" s="17">
        <f t="shared" ref="C7:F7" si="1">+C8+C16+C19+C22</f>
        <v>17023.554</v>
      </c>
      <c r="D7" s="17">
        <f t="shared" si="1"/>
        <v>19183.146000000001</v>
      </c>
      <c r="E7" s="17">
        <f t="shared" si="1"/>
        <v>15084.184999999999</v>
      </c>
      <c r="F7" s="17">
        <f t="shared" si="1"/>
        <v>17590.292000000001</v>
      </c>
      <c r="G7" s="40" t="s">
        <v>92</v>
      </c>
      <c r="H7" s="17">
        <f t="shared" ref="H7" si="2">+H8+H16+H19+H22</f>
        <v>17516.500499999998</v>
      </c>
      <c r="I7" s="20"/>
      <c r="J7" s="20"/>
    </row>
    <row r="8" spans="1:10" x14ac:dyDescent="0.25">
      <c r="A8" s="3" t="s">
        <v>6</v>
      </c>
      <c r="B8" s="17">
        <f>SUM(B9:B15)</f>
        <v>12427.212000000001</v>
      </c>
      <c r="C8" s="17">
        <f t="shared" ref="C8:F8" si="3">SUM(C9:C15)</f>
        <v>12804.496000000001</v>
      </c>
      <c r="D8" s="17">
        <f t="shared" si="3"/>
        <v>14192.508</v>
      </c>
      <c r="E8" s="17">
        <f t="shared" si="3"/>
        <v>12368.313999999998</v>
      </c>
      <c r="F8" s="17">
        <f t="shared" si="3"/>
        <v>13155.352000000003</v>
      </c>
      <c r="G8" s="37" t="s">
        <v>92</v>
      </c>
      <c r="H8" s="17">
        <f t="shared" ref="H8" si="4">SUM(H9:H15)</f>
        <v>13255.412</v>
      </c>
    </row>
    <row r="9" spans="1:10" x14ac:dyDescent="0.25">
      <c r="A9" s="6" t="s">
        <v>7</v>
      </c>
      <c r="B9" s="14">
        <v>9178.7890000000007</v>
      </c>
      <c r="C9" s="21">
        <v>9463.1589999999997</v>
      </c>
      <c r="D9" s="14">
        <v>10433.849</v>
      </c>
      <c r="E9" s="14">
        <v>8815.6200000000008</v>
      </c>
      <c r="F9" s="14">
        <v>9752.2630000000008</v>
      </c>
      <c r="G9" s="38" t="s">
        <v>92</v>
      </c>
      <c r="H9" s="14">
        <f>+'[1]Summary table'!$AC9</f>
        <v>10121.4</v>
      </c>
    </row>
    <row r="10" spans="1:10" x14ac:dyDescent="0.25">
      <c r="A10" s="6" t="s">
        <v>8</v>
      </c>
      <c r="B10" s="14">
        <v>300</v>
      </c>
      <c r="C10" s="21">
        <v>389</v>
      </c>
      <c r="D10" s="14">
        <v>491.59399999999999</v>
      </c>
      <c r="E10" s="14">
        <v>346.21</v>
      </c>
      <c r="F10" s="14">
        <v>389</v>
      </c>
      <c r="G10" s="38" t="s">
        <v>92</v>
      </c>
      <c r="H10" s="14">
        <f>+'[1]Summary table'!$AC10</f>
        <v>401.84800000000001</v>
      </c>
    </row>
    <row r="11" spans="1:10" x14ac:dyDescent="0.25">
      <c r="A11" s="7" t="s">
        <v>89</v>
      </c>
      <c r="B11" s="14">
        <v>0</v>
      </c>
      <c r="C11" s="21">
        <v>0</v>
      </c>
      <c r="D11" s="14">
        <v>250</v>
      </c>
      <c r="E11" s="14">
        <v>275</v>
      </c>
      <c r="F11" s="14">
        <v>0</v>
      </c>
      <c r="G11" s="38" t="s">
        <v>92</v>
      </c>
      <c r="H11" s="14">
        <f>+'[1]Summary table'!$AC11</f>
        <v>0</v>
      </c>
    </row>
    <row r="12" spans="1:10" x14ac:dyDescent="0.25">
      <c r="A12" s="6" t="s">
        <v>9</v>
      </c>
      <c r="B12" s="14">
        <v>131.458</v>
      </c>
      <c r="C12" s="21">
        <v>133.69999999999999</v>
      </c>
      <c r="D12" s="14">
        <v>133.66999999999999</v>
      </c>
      <c r="E12" s="14">
        <v>135</v>
      </c>
      <c r="F12" s="14">
        <v>134.66999999999999</v>
      </c>
      <c r="G12" s="38" t="s">
        <v>92</v>
      </c>
      <c r="H12" s="14">
        <f>+'[1]Summary table'!$AC12</f>
        <v>134.63800000000001</v>
      </c>
    </row>
    <row r="13" spans="1:10" x14ac:dyDescent="0.25">
      <c r="A13" s="6" t="s">
        <v>10</v>
      </c>
      <c r="B13" s="14">
        <v>753</v>
      </c>
      <c r="C13" s="21">
        <v>777.5</v>
      </c>
      <c r="D13" s="14">
        <v>783.71500000000003</v>
      </c>
      <c r="E13" s="14">
        <v>700.94600000000003</v>
      </c>
      <c r="F13" s="14">
        <v>779.53899999999999</v>
      </c>
      <c r="G13" s="38" t="s">
        <v>92</v>
      </c>
      <c r="H13" s="14">
        <f>+'[1]Summary table'!$AC13</f>
        <v>777.5</v>
      </c>
    </row>
    <row r="14" spans="1:10" x14ac:dyDescent="0.25">
      <c r="A14" s="6" t="s">
        <v>11</v>
      </c>
      <c r="B14" s="14">
        <v>1983.1489999999999</v>
      </c>
      <c r="C14" s="21">
        <v>1957.8209999999999</v>
      </c>
      <c r="D14" s="14">
        <v>2013.182</v>
      </c>
      <c r="E14" s="14">
        <v>2013.1819999999998</v>
      </c>
      <c r="F14" s="14">
        <v>2013.182</v>
      </c>
      <c r="G14" s="38" t="s">
        <v>92</v>
      </c>
      <c r="H14" s="14">
        <f>+'[1]Summary table'!$AC14</f>
        <v>1732.0730000000001</v>
      </c>
    </row>
    <row r="15" spans="1:10" x14ac:dyDescent="0.25">
      <c r="A15" s="6" t="s">
        <v>12</v>
      </c>
      <c r="B15" s="14">
        <v>80.816000000000003</v>
      </c>
      <c r="C15" s="21">
        <v>83.316000000000003</v>
      </c>
      <c r="D15" s="14">
        <v>86.49799999999999</v>
      </c>
      <c r="E15" s="14">
        <v>82.355999999999995</v>
      </c>
      <c r="F15" s="14">
        <v>86.697999999999993</v>
      </c>
      <c r="G15" s="38" t="s">
        <v>92</v>
      </c>
      <c r="H15" s="14">
        <f>+'[1]Summary table'!$AC15</f>
        <v>87.953000000000003</v>
      </c>
    </row>
    <row r="16" spans="1:10" x14ac:dyDescent="0.25">
      <c r="A16" s="3" t="s">
        <v>13</v>
      </c>
      <c r="B16" s="18">
        <f t="shared" ref="B16" si="5">SUM(B17:B18)</f>
        <v>3161.5420000000004</v>
      </c>
      <c r="C16" s="18">
        <f t="shared" ref="C16:D16" si="6">SUM(C17:C18)</f>
        <v>2919.915</v>
      </c>
      <c r="D16" s="18">
        <f t="shared" si="6"/>
        <v>3644.5830000000001</v>
      </c>
      <c r="E16" s="18">
        <f>SUM(E17:E18)</f>
        <v>1514.681</v>
      </c>
      <c r="F16" s="18">
        <f>SUM(F17:F18)</f>
        <v>3104.74</v>
      </c>
      <c r="G16" s="37" t="s">
        <v>92</v>
      </c>
      <c r="H16" s="18">
        <f>SUM(H17:H18)</f>
        <v>2910.83</v>
      </c>
    </row>
    <row r="17" spans="1:10" x14ac:dyDescent="0.25">
      <c r="A17" s="6" t="s">
        <v>14</v>
      </c>
      <c r="B17" s="14">
        <v>1662.9280000000001</v>
      </c>
      <c r="C17" s="21">
        <v>1438</v>
      </c>
      <c r="D17" s="14">
        <v>1703.8810000000001</v>
      </c>
      <c r="E17" s="14">
        <v>245.79499999999999</v>
      </c>
      <c r="F17" s="14">
        <v>1622.825</v>
      </c>
      <c r="G17" s="38" t="s">
        <v>92</v>
      </c>
      <c r="H17" s="14">
        <f>+'[1]Summary table'!$AC17</f>
        <v>1676.6859999999999</v>
      </c>
    </row>
    <row r="18" spans="1:10" x14ac:dyDescent="0.25">
      <c r="A18" s="6" t="s">
        <v>15</v>
      </c>
      <c r="B18" s="14">
        <v>1498.614</v>
      </c>
      <c r="C18" s="21">
        <v>1481.915</v>
      </c>
      <c r="D18" s="14">
        <v>1940.702</v>
      </c>
      <c r="E18" s="14">
        <v>1268.886</v>
      </c>
      <c r="F18" s="14">
        <v>1481.915</v>
      </c>
      <c r="G18" s="38" t="s">
        <v>92</v>
      </c>
      <c r="H18" s="14">
        <f>+'[1]Summary table'!$AC18</f>
        <v>1234.144</v>
      </c>
    </row>
    <row r="19" spans="1:10" x14ac:dyDescent="0.25">
      <c r="A19" s="3" t="s">
        <v>16</v>
      </c>
      <c r="B19" s="18">
        <f t="shared" ref="B19" si="7">SUM(B20:B21)</f>
        <v>860</v>
      </c>
      <c r="C19" s="18">
        <f>SUM(C20:C21)</f>
        <v>884.7</v>
      </c>
      <c r="D19" s="18">
        <f>SUM(D20:D21)</f>
        <v>944</v>
      </c>
      <c r="E19" s="18">
        <f>SUM(E20:E21)</f>
        <v>807.89600000000007</v>
      </c>
      <c r="F19" s="18">
        <f>SUM(F20:F21)</f>
        <v>904.7</v>
      </c>
      <c r="G19" s="37" t="s">
        <v>92</v>
      </c>
      <c r="H19" s="18">
        <f>SUM(H20:H21)</f>
        <v>950</v>
      </c>
    </row>
    <row r="20" spans="1:10" x14ac:dyDescent="0.25">
      <c r="A20" s="6" t="s">
        <v>17</v>
      </c>
      <c r="B20" s="14">
        <v>850.3</v>
      </c>
      <c r="C20" s="21">
        <v>875</v>
      </c>
      <c r="D20" s="14">
        <v>934.3</v>
      </c>
      <c r="E20" s="14">
        <v>798.19600000000003</v>
      </c>
      <c r="F20" s="14">
        <v>895</v>
      </c>
      <c r="G20" s="38" t="s">
        <v>92</v>
      </c>
      <c r="H20" s="14">
        <f>+'[1]Summary table'!$AC20</f>
        <v>940.3</v>
      </c>
    </row>
    <row r="21" spans="1:10" x14ac:dyDescent="0.25">
      <c r="A21" s="6" t="s">
        <v>18</v>
      </c>
      <c r="B21" s="14">
        <v>9.6999999999999993</v>
      </c>
      <c r="C21" s="21">
        <v>9.6999999999999993</v>
      </c>
      <c r="D21" s="14">
        <v>9.6999999999999993</v>
      </c>
      <c r="E21" s="14">
        <v>9.6999999999999993</v>
      </c>
      <c r="F21" s="14">
        <v>9.6999999999999993</v>
      </c>
      <c r="G21" s="38" t="s">
        <v>92</v>
      </c>
      <c r="H21" s="14">
        <f>+'[1]Summary table'!$AC21</f>
        <v>9.6999999999999993</v>
      </c>
    </row>
    <row r="22" spans="1:10" x14ac:dyDescent="0.25">
      <c r="A22" s="3" t="s">
        <v>19</v>
      </c>
      <c r="B22" s="18">
        <f t="shared" ref="B22:H22" si="8">SUM(B23:B27)</f>
        <v>410.66899999999998</v>
      </c>
      <c r="C22" s="18">
        <f t="shared" si="8"/>
        <v>414.44299999999998</v>
      </c>
      <c r="D22" s="18">
        <f t="shared" si="8"/>
        <v>402.05500000000001</v>
      </c>
      <c r="E22" s="18">
        <f t="shared" si="8"/>
        <v>393.29399999999998</v>
      </c>
      <c r="F22" s="18">
        <f t="shared" si="8"/>
        <v>425.5</v>
      </c>
      <c r="G22" s="37" t="s">
        <v>92</v>
      </c>
      <c r="H22" s="18">
        <f t="shared" si="8"/>
        <v>400.25849999999997</v>
      </c>
    </row>
    <row r="23" spans="1:10" x14ac:dyDescent="0.25">
      <c r="A23" s="6" t="s">
        <v>20</v>
      </c>
      <c r="B23" s="14">
        <v>21.5</v>
      </c>
      <c r="C23" s="21">
        <v>22</v>
      </c>
      <c r="D23" s="14">
        <v>23</v>
      </c>
      <c r="E23" s="14">
        <v>19.579999999999998</v>
      </c>
      <c r="F23" s="14">
        <v>25</v>
      </c>
      <c r="G23" s="38" t="s">
        <v>92</v>
      </c>
      <c r="H23" s="14">
        <f>+'[1]Summary table'!$AC23</f>
        <v>22</v>
      </c>
    </row>
    <row r="24" spans="1:10" x14ac:dyDescent="0.25">
      <c r="A24" s="7" t="s">
        <v>21</v>
      </c>
      <c r="B24" s="14">
        <v>19.7</v>
      </c>
      <c r="C24" s="21">
        <v>22</v>
      </c>
      <c r="D24" s="14">
        <v>22.254999999999999</v>
      </c>
      <c r="E24" s="14">
        <v>19.579999999999998</v>
      </c>
      <c r="F24" s="14">
        <v>25</v>
      </c>
      <c r="G24" s="38" t="s">
        <v>92</v>
      </c>
      <c r="H24" s="14">
        <f>+'[1]Summary table'!$AC24</f>
        <v>22.254999999999999</v>
      </c>
    </row>
    <row r="25" spans="1:10" x14ac:dyDescent="0.25">
      <c r="A25" s="6" t="s">
        <v>22</v>
      </c>
      <c r="B25" s="14">
        <v>315</v>
      </c>
      <c r="C25" s="21">
        <v>315</v>
      </c>
      <c r="D25" s="14">
        <v>300</v>
      </c>
      <c r="E25" s="14">
        <v>315</v>
      </c>
      <c r="F25" s="14">
        <v>315</v>
      </c>
      <c r="G25" s="38" t="s">
        <v>92</v>
      </c>
      <c r="H25" s="14">
        <f>+'[1]Summary table'!$AC25</f>
        <v>300</v>
      </c>
    </row>
    <row r="26" spans="1:10" x14ac:dyDescent="0.25">
      <c r="A26" s="6" t="s">
        <v>23</v>
      </c>
      <c r="B26" s="14">
        <v>54</v>
      </c>
      <c r="C26" s="21">
        <v>55</v>
      </c>
      <c r="D26" s="14">
        <v>56.3</v>
      </c>
      <c r="E26" s="14">
        <v>38.634</v>
      </c>
      <c r="F26" s="14">
        <v>60</v>
      </c>
      <c r="G26" s="38" t="s">
        <v>92</v>
      </c>
      <c r="H26" s="14">
        <f>+'[1]Summary table'!$AC26</f>
        <v>55.469000000000001</v>
      </c>
    </row>
    <row r="27" spans="1:10" x14ac:dyDescent="0.25">
      <c r="A27" s="7" t="s">
        <v>12</v>
      </c>
      <c r="B27" s="14">
        <v>0.46899999999999997</v>
      </c>
      <c r="C27" s="21">
        <v>0.44299999999999995</v>
      </c>
      <c r="D27" s="14">
        <v>0.5</v>
      </c>
      <c r="E27" s="14">
        <v>0.5</v>
      </c>
      <c r="F27" s="14">
        <v>0.5</v>
      </c>
      <c r="G27" s="38" t="s">
        <v>92</v>
      </c>
      <c r="H27" s="14">
        <f>+'[1]Summary table'!$AC27</f>
        <v>0.53449999999999998</v>
      </c>
    </row>
    <row r="28" spans="1:10" x14ac:dyDescent="0.25">
      <c r="A28" s="6" t="s">
        <v>24</v>
      </c>
      <c r="B28" s="14">
        <v>158.9</v>
      </c>
      <c r="C28" s="21">
        <v>158.9</v>
      </c>
      <c r="D28" s="14">
        <v>158.9</v>
      </c>
      <c r="E28" s="14">
        <v>158.9</v>
      </c>
      <c r="F28" s="14">
        <v>158.9</v>
      </c>
      <c r="G28" s="38" t="s">
        <v>92</v>
      </c>
      <c r="H28" s="14">
        <f>+'[1]Summary table'!$AC28</f>
        <v>60</v>
      </c>
    </row>
    <row r="29" spans="1:10" x14ac:dyDescent="0.25">
      <c r="A29" s="6" t="s">
        <v>25</v>
      </c>
      <c r="B29" s="14">
        <v>195.154</v>
      </c>
      <c r="C29" s="21">
        <v>206.41499999999999</v>
      </c>
      <c r="D29" s="14">
        <v>186.041</v>
      </c>
      <c r="E29" s="14">
        <v>239.30600000000001</v>
      </c>
      <c r="F29" s="14">
        <v>212.53200000000001</v>
      </c>
      <c r="G29" s="41" t="s">
        <v>92</v>
      </c>
      <c r="H29" s="14">
        <f>+'[1]Summary table'!$AC29</f>
        <v>217.66800000000001</v>
      </c>
    </row>
    <row r="30" spans="1:10" x14ac:dyDescent="0.25">
      <c r="B30" s="16"/>
      <c r="C30" s="16"/>
      <c r="D30" s="16"/>
      <c r="E30" s="16"/>
      <c r="F30" s="16"/>
      <c r="G30" s="39"/>
      <c r="H30" s="16"/>
    </row>
    <row r="31" spans="1:10" x14ac:dyDescent="0.25">
      <c r="A31" s="3" t="s">
        <v>26</v>
      </c>
      <c r="B31" s="17">
        <f>+B32+B36+B47+B52+B56+B62+B81+B82+B87</f>
        <v>39045.422999999995</v>
      </c>
      <c r="C31" s="17">
        <f>+C32+C36+C47+C52+C56+C62+C81+C82</f>
        <v>43130.012999999999</v>
      </c>
      <c r="D31" s="17">
        <f>+D32+D36+D47+D52+D56+D62+D81+D82</f>
        <v>50371.93</v>
      </c>
      <c r="E31" s="17">
        <f>+E32+E36+E47+E52+E56+E62+E81+E82</f>
        <v>39423.094999999994</v>
      </c>
      <c r="F31" s="17">
        <f>+F32+F36+F47+F52+F56+F62+F81+F82</f>
        <v>41817.620999999999</v>
      </c>
      <c r="G31" s="40" t="s">
        <v>92</v>
      </c>
      <c r="H31" s="17">
        <f>+H32+H36+H47+H52+H56+H62+H81+H82</f>
        <v>45380.933000000005</v>
      </c>
      <c r="I31" s="16"/>
      <c r="J31" s="16"/>
    </row>
    <row r="32" spans="1:10" x14ac:dyDescent="0.25">
      <c r="A32" s="3" t="s">
        <v>27</v>
      </c>
      <c r="B32" s="17">
        <f t="shared" ref="B32:F32" si="9">+B33+B34+B35</f>
        <v>1974.1469999999999</v>
      </c>
      <c r="C32" s="17">
        <f t="shared" si="9"/>
        <v>2082.9499999999998</v>
      </c>
      <c r="D32" s="17">
        <f t="shared" si="9"/>
        <v>2293.0360000000001</v>
      </c>
      <c r="E32" s="17">
        <f t="shared" si="9"/>
        <v>1532.9069999999999</v>
      </c>
      <c r="F32" s="17">
        <f t="shared" si="9"/>
        <v>2142.3620000000001</v>
      </c>
      <c r="G32" s="37" t="s">
        <v>92</v>
      </c>
      <c r="H32" s="17">
        <f t="shared" ref="H32" si="10">+H33+H34+H35</f>
        <v>2224.7520000000004</v>
      </c>
    </row>
    <row r="33" spans="1:10" x14ac:dyDescent="0.25">
      <c r="A33" s="6" t="s">
        <v>28</v>
      </c>
      <c r="B33" s="14">
        <v>1635.9469999999999</v>
      </c>
      <c r="C33" s="21">
        <v>1743.35</v>
      </c>
      <c r="D33" s="21">
        <v>1902.836</v>
      </c>
      <c r="E33" s="14">
        <v>1214.808</v>
      </c>
      <c r="F33" s="14">
        <v>1796.7619999999999</v>
      </c>
      <c r="G33" s="38" t="s">
        <v>92</v>
      </c>
      <c r="H33" s="14">
        <f>+'[1]Summary table'!$AC33</f>
        <v>1863.0640000000001</v>
      </c>
    </row>
    <row r="34" spans="1:10" x14ac:dyDescent="0.25">
      <c r="A34" s="6" t="s">
        <v>29</v>
      </c>
      <c r="B34" s="14">
        <v>258.2</v>
      </c>
      <c r="C34" s="21">
        <v>259.10000000000002</v>
      </c>
      <c r="D34" s="21">
        <v>304.7</v>
      </c>
      <c r="E34" s="14">
        <v>230.59899999999999</v>
      </c>
      <c r="F34" s="14">
        <v>259.10000000000002</v>
      </c>
      <c r="G34" s="38" t="s">
        <v>92</v>
      </c>
      <c r="H34" s="14">
        <f>+'[1]Summary table'!$AC34</f>
        <v>272.88799999999998</v>
      </c>
    </row>
    <row r="35" spans="1:10" x14ac:dyDescent="0.25">
      <c r="A35" s="6" t="s">
        <v>30</v>
      </c>
      <c r="B35" s="14">
        <v>80</v>
      </c>
      <c r="C35" s="21">
        <v>80.5</v>
      </c>
      <c r="D35" s="21">
        <v>85.5</v>
      </c>
      <c r="E35" s="14">
        <v>87.5</v>
      </c>
      <c r="F35" s="14">
        <v>86.5</v>
      </c>
      <c r="G35" s="38" t="s">
        <v>92</v>
      </c>
      <c r="H35" s="14">
        <f>+'[1]Summary table'!$AC35</f>
        <v>88.8</v>
      </c>
    </row>
    <row r="36" spans="1:10" x14ac:dyDescent="0.25">
      <c r="A36" s="3" t="s">
        <v>31</v>
      </c>
      <c r="B36" s="18">
        <f t="shared" ref="B36:H36" si="11">SUM(B37:B46)</f>
        <v>25867.941999999995</v>
      </c>
      <c r="C36" s="18">
        <f t="shared" si="11"/>
        <v>27044.646000000001</v>
      </c>
      <c r="D36" s="22">
        <f t="shared" si="11"/>
        <v>31958.747000000003</v>
      </c>
      <c r="E36" s="18">
        <f t="shared" si="11"/>
        <v>24686.305999999997</v>
      </c>
      <c r="F36" s="18">
        <f t="shared" si="11"/>
        <v>25441.491999999998</v>
      </c>
      <c r="G36" s="37" t="s">
        <v>92</v>
      </c>
      <c r="H36" s="18">
        <f t="shared" si="11"/>
        <v>28237.159</v>
      </c>
      <c r="I36" s="16"/>
      <c r="J36" s="16"/>
    </row>
    <row r="37" spans="1:10" x14ac:dyDescent="0.25">
      <c r="A37" s="6" t="s">
        <v>32</v>
      </c>
      <c r="B37" s="14">
        <v>9830</v>
      </c>
      <c r="C37" s="21">
        <v>10560.95</v>
      </c>
      <c r="D37" s="21">
        <v>10928</v>
      </c>
      <c r="E37" s="14">
        <v>10018.712</v>
      </c>
      <c r="F37" s="14">
        <v>10267.950000000001</v>
      </c>
      <c r="G37" s="38" t="s">
        <v>92</v>
      </c>
      <c r="H37" s="14">
        <f>+'[1]Summary table'!$AC37</f>
        <v>9827.6</v>
      </c>
    </row>
    <row r="38" spans="1:10" x14ac:dyDescent="0.25">
      <c r="A38" s="6" t="s">
        <v>33</v>
      </c>
      <c r="B38" s="14">
        <v>4140.4939999999997</v>
      </c>
      <c r="C38" s="21">
        <v>4368.6130000000003</v>
      </c>
      <c r="D38" s="21">
        <v>5425.6970000000001</v>
      </c>
      <c r="E38" s="14">
        <v>3000</v>
      </c>
      <c r="F38" s="14">
        <v>3978.6080000000002</v>
      </c>
      <c r="G38" s="38" t="s">
        <v>92</v>
      </c>
      <c r="H38" s="14">
        <f>+'[1]Summary table'!$AC38</f>
        <v>4534.6970000000001</v>
      </c>
    </row>
    <row r="39" spans="1:10" x14ac:dyDescent="0.25">
      <c r="A39" s="6" t="s">
        <v>34</v>
      </c>
      <c r="B39" s="14">
        <v>3905.46</v>
      </c>
      <c r="C39" s="21">
        <v>3905.46</v>
      </c>
      <c r="D39" s="21">
        <v>4699.3620000000001</v>
      </c>
      <c r="E39" s="14">
        <v>3905.46</v>
      </c>
      <c r="F39" s="14">
        <v>3759</v>
      </c>
      <c r="G39" s="38" t="s">
        <v>92</v>
      </c>
      <c r="H39" s="14">
        <f>+'[1]Summary table'!$AC39</f>
        <v>4543.3620000000001</v>
      </c>
    </row>
    <row r="40" spans="1:10" x14ac:dyDescent="0.25">
      <c r="A40" s="6" t="s">
        <v>35</v>
      </c>
      <c r="B40" s="14">
        <v>80</v>
      </c>
      <c r="C40" s="21">
        <v>80</v>
      </c>
      <c r="D40" s="21">
        <v>102</v>
      </c>
      <c r="E40" s="14">
        <v>80</v>
      </c>
      <c r="F40" s="14">
        <v>91</v>
      </c>
      <c r="G40" s="38" t="s">
        <v>92</v>
      </c>
      <c r="H40" s="14">
        <f>+'[1]Summary table'!$AC40</f>
        <v>90</v>
      </c>
    </row>
    <row r="41" spans="1:10" x14ac:dyDescent="0.25">
      <c r="A41" s="6" t="s">
        <v>36</v>
      </c>
      <c r="B41" s="14">
        <v>60</v>
      </c>
      <c r="C41" s="21">
        <v>60</v>
      </c>
      <c r="D41" s="21">
        <v>60</v>
      </c>
      <c r="E41" s="14">
        <v>30</v>
      </c>
      <c r="F41" s="14">
        <v>60</v>
      </c>
      <c r="G41" s="38" t="s">
        <v>92</v>
      </c>
      <c r="H41" s="14">
        <f>+'[1]Summary table'!$AC41</f>
        <v>60</v>
      </c>
    </row>
    <row r="42" spans="1:10" x14ac:dyDescent="0.25">
      <c r="A42" s="6" t="s">
        <v>96</v>
      </c>
      <c r="B42" s="14">
        <v>4099</v>
      </c>
      <c r="C42" s="21">
        <v>4301.3010000000004</v>
      </c>
      <c r="D42" s="21">
        <v>5391.491</v>
      </c>
      <c r="E42" s="14">
        <v>3977.85</v>
      </c>
      <c r="F42" s="14">
        <v>3591.6120000000001</v>
      </c>
      <c r="G42" s="38" t="s">
        <v>92</v>
      </c>
      <c r="H42" s="14">
        <f>+'[1]Summary table'!$AC44</f>
        <v>4113.2299999999996</v>
      </c>
    </row>
    <row r="43" spans="1:10" x14ac:dyDescent="0.25">
      <c r="A43" s="6" t="s">
        <v>37</v>
      </c>
      <c r="B43" s="14">
        <v>340.7</v>
      </c>
      <c r="C43" s="21">
        <v>355.7</v>
      </c>
      <c r="D43" s="21">
        <v>290.7</v>
      </c>
      <c r="E43" s="14">
        <v>355.7</v>
      </c>
      <c r="F43" s="14">
        <v>355.7</v>
      </c>
      <c r="G43" s="38" t="s">
        <v>92</v>
      </c>
      <c r="H43" s="14">
        <f>+'[1]Summary table'!$AC45</f>
        <v>290.7</v>
      </c>
    </row>
    <row r="44" spans="1:10" x14ac:dyDescent="0.25">
      <c r="A44" s="6" t="s">
        <v>38</v>
      </c>
      <c r="B44" s="14">
        <v>500</v>
      </c>
      <c r="C44" s="21">
        <v>500.334</v>
      </c>
      <c r="D44" s="21">
        <v>1049.4970000000001</v>
      </c>
      <c r="E44" s="14">
        <v>770.33399999999995</v>
      </c>
      <c r="F44" s="14">
        <v>500.334</v>
      </c>
      <c r="G44" s="38" t="s">
        <v>92</v>
      </c>
      <c r="H44" s="14">
        <f>+'[1]Summary table'!$AC47</f>
        <v>850.33399999999995</v>
      </c>
    </row>
    <row r="45" spans="1:10" x14ac:dyDescent="0.25">
      <c r="A45" s="6" t="s">
        <v>39</v>
      </c>
      <c r="B45" s="14">
        <v>2912.1880000000001</v>
      </c>
      <c r="C45" s="21">
        <v>2912.1880000000001</v>
      </c>
      <c r="D45" s="21">
        <v>3912</v>
      </c>
      <c r="E45" s="14">
        <v>2548.25</v>
      </c>
      <c r="F45" s="14">
        <v>2837.1880000000001</v>
      </c>
      <c r="G45" s="38" t="s">
        <v>92</v>
      </c>
      <c r="H45" s="14">
        <f>+'[1]Summary table'!$AC48</f>
        <v>3827.2359999999999</v>
      </c>
    </row>
    <row r="46" spans="1:10" x14ac:dyDescent="0.25">
      <c r="A46" s="6" t="s">
        <v>40</v>
      </c>
      <c r="B46" s="14">
        <v>0.1</v>
      </c>
      <c r="C46" s="21">
        <v>0.1</v>
      </c>
      <c r="D46" s="21">
        <v>100</v>
      </c>
      <c r="E46" s="14">
        <v>0</v>
      </c>
      <c r="F46" s="28">
        <v>0.1</v>
      </c>
      <c r="G46" s="38" t="s">
        <v>92</v>
      </c>
      <c r="H46" s="14">
        <f>+'[1]Summary table'!$AC49</f>
        <v>100</v>
      </c>
    </row>
    <row r="47" spans="1:10" x14ac:dyDescent="0.25">
      <c r="A47" s="3" t="s">
        <v>41</v>
      </c>
      <c r="B47" s="13">
        <f t="shared" ref="B47:H47" si="12">+B48+B49+B50+B51</f>
        <v>1404.5</v>
      </c>
      <c r="C47" s="13">
        <f t="shared" si="12"/>
        <v>1452.5</v>
      </c>
      <c r="D47" s="26">
        <f t="shared" si="12"/>
        <v>1666</v>
      </c>
      <c r="E47" s="13">
        <f t="shared" si="12"/>
        <v>1368</v>
      </c>
      <c r="F47" s="13">
        <f t="shared" si="12"/>
        <v>1476.5</v>
      </c>
      <c r="G47" s="37" t="s">
        <v>92</v>
      </c>
      <c r="H47" s="13">
        <f t="shared" si="12"/>
        <v>1513</v>
      </c>
      <c r="I47" s="5"/>
      <c r="J47" s="5"/>
    </row>
    <row r="48" spans="1:10" x14ac:dyDescent="0.25">
      <c r="A48" s="6" t="s">
        <v>42</v>
      </c>
      <c r="B48" s="14">
        <v>410.5</v>
      </c>
      <c r="C48" s="21">
        <v>430.5</v>
      </c>
      <c r="D48" s="21">
        <v>495</v>
      </c>
      <c r="E48" s="14">
        <v>410.5</v>
      </c>
      <c r="F48" s="14">
        <v>448.5</v>
      </c>
      <c r="G48" s="38" t="s">
        <v>92</v>
      </c>
      <c r="H48" s="14">
        <f>+'[1]Summary table'!$AC51</f>
        <v>479</v>
      </c>
    </row>
    <row r="49" spans="1:8" x14ac:dyDescent="0.25">
      <c r="A49" s="6" t="s">
        <v>43</v>
      </c>
      <c r="B49" s="14">
        <v>912</v>
      </c>
      <c r="C49" s="21">
        <v>930</v>
      </c>
      <c r="D49" s="21">
        <v>1073</v>
      </c>
      <c r="E49" s="14">
        <v>905</v>
      </c>
      <c r="F49" s="14">
        <v>930</v>
      </c>
      <c r="G49" s="38" t="s">
        <v>92</v>
      </c>
      <c r="H49" s="14">
        <f>+'[1]Summary table'!$AC52</f>
        <v>937</v>
      </c>
    </row>
    <row r="50" spans="1:8" x14ac:dyDescent="0.25">
      <c r="A50" s="6" t="s">
        <v>44</v>
      </c>
      <c r="B50" s="14">
        <v>42</v>
      </c>
      <c r="C50" s="21">
        <v>47</v>
      </c>
      <c r="D50" s="21">
        <v>52</v>
      </c>
      <c r="E50" s="14">
        <v>22.5</v>
      </c>
      <c r="F50" s="14">
        <v>52</v>
      </c>
      <c r="G50" s="38" t="s">
        <v>92</v>
      </c>
      <c r="H50" s="14">
        <f>+'[1]Summary table'!$AC53</f>
        <v>52</v>
      </c>
    </row>
    <row r="51" spans="1:8" x14ac:dyDescent="0.25">
      <c r="A51" s="6" t="s">
        <v>45</v>
      </c>
      <c r="B51" s="14">
        <v>40</v>
      </c>
      <c r="C51" s="21">
        <v>45</v>
      </c>
      <c r="D51" s="21">
        <v>46</v>
      </c>
      <c r="E51" s="14">
        <v>30</v>
      </c>
      <c r="F51" s="14">
        <v>46</v>
      </c>
      <c r="G51" s="38" t="s">
        <v>92</v>
      </c>
      <c r="H51" s="14">
        <f>+'[1]Summary table'!$AC54</f>
        <v>45</v>
      </c>
    </row>
    <row r="52" spans="1:8" x14ac:dyDescent="0.25">
      <c r="A52" s="3" t="s">
        <v>46</v>
      </c>
      <c r="B52" s="18">
        <f>SUM(B53:B55)</f>
        <v>105</v>
      </c>
      <c r="C52" s="18">
        <f t="shared" ref="C52:F52" si="13">SUM(C53:C55)</f>
        <v>110</v>
      </c>
      <c r="D52" s="22">
        <f t="shared" si="13"/>
        <v>112</v>
      </c>
      <c r="E52" s="18">
        <f t="shared" si="13"/>
        <v>91.28</v>
      </c>
      <c r="F52" s="18">
        <f t="shared" si="13"/>
        <v>105</v>
      </c>
      <c r="G52" s="37" t="s">
        <v>92</v>
      </c>
      <c r="H52" s="14">
        <f>+'[1]Summary table'!$AC55</f>
        <v>-61</v>
      </c>
    </row>
    <row r="53" spans="1:8" x14ac:dyDescent="0.25">
      <c r="A53" s="6" t="s">
        <v>47</v>
      </c>
      <c r="B53" s="14">
        <v>38</v>
      </c>
      <c r="C53" s="21">
        <v>38</v>
      </c>
      <c r="D53" s="21">
        <v>45</v>
      </c>
      <c r="E53" s="14">
        <v>30</v>
      </c>
      <c r="F53" s="14">
        <v>38</v>
      </c>
      <c r="G53" s="38" t="s">
        <v>92</v>
      </c>
      <c r="H53" s="14">
        <f>+'[1]Summary table'!$AC56</f>
        <v>40</v>
      </c>
    </row>
    <row r="54" spans="1:8" x14ac:dyDescent="0.25">
      <c r="A54" s="7" t="s">
        <v>48</v>
      </c>
      <c r="B54" s="14">
        <v>67</v>
      </c>
      <c r="C54" s="21">
        <v>52</v>
      </c>
      <c r="D54" s="21">
        <v>52</v>
      </c>
      <c r="E54" s="14">
        <v>46.28</v>
      </c>
      <c r="F54" s="14">
        <v>52</v>
      </c>
      <c r="G54" s="38" t="s">
        <v>92</v>
      </c>
      <c r="H54" s="14">
        <f>+'[1]Summary table'!$AC57</f>
        <v>-101</v>
      </c>
    </row>
    <row r="55" spans="1:8" x14ac:dyDescent="0.25">
      <c r="A55" s="7" t="s">
        <v>78</v>
      </c>
      <c r="B55" s="14">
        <v>0</v>
      </c>
      <c r="C55" s="21">
        <v>20</v>
      </c>
      <c r="D55" s="21">
        <v>15</v>
      </c>
      <c r="E55" s="14">
        <v>15</v>
      </c>
      <c r="F55" s="14">
        <v>15</v>
      </c>
      <c r="G55" s="38" t="s">
        <v>92</v>
      </c>
      <c r="H55" s="14">
        <f>+'[1]Summary table'!$AC58</f>
        <v>0</v>
      </c>
    </row>
    <row r="56" spans="1:8" x14ac:dyDescent="0.25">
      <c r="A56" s="3" t="s">
        <v>49</v>
      </c>
      <c r="B56" s="31">
        <f t="shared" ref="B56:H56" si="14">SUM(B57:B61)</f>
        <v>8899.3529999999992</v>
      </c>
      <c r="C56" s="31">
        <f t="shared" si="14"/>
        <v>8938.7170000000006</v>
      </c>
      <c r="D56" s="27">
        <f t="shared" si="14"/>
        <v>9076.0789999999997</v>
      </c>
      <c r="E56" s="31">
        <f t="shared" si="14"/>
        <v>9667.4009999999998</v>
      </c>
      <c r="F56" s="31">
        <f t="shared" si="14"/>
        <v>8820.9320000000007</v>
      </c>
      <c r="G56" s="37" t="s">
        <v>92</v>
      </c>
      <c r="H56" s="31">
        <f t="shared" si="14"/>
        <v>9042.7070000000003</v>
      </c>
    </row>
    <row r="57" spans="1:8" x14ac:dyDescent="0.25">
      <c r="A57" s="6" t="s">
        <v>50</v>
      </c>
      <c r="B57" s="14">
        <v>1391.0039999999999</v>
      </c>
      <c r="C57" s="21">
        <v>1391.0039999999999</v>
      </c>
      <c r="D57" s="21">
        <v>1484.4</v>
      </c>
      <c r="E57" s="14">
        <v>1497.4690000000001</v>
      </c>
      <c r="F57" s="14">
        <v>1466</v>
      </c>
      <c r="G57" s="38" t="s">
        <v>92</v>
      </c>
      <c r="H57" s="14">
        <f>+'[1]Summary table'!$AC60</f>
        <v>1501.183</v>
      </c>
    </row>
    <row r="58" spans="1:8" x14ac:dyDescent="0.25">
      <c r="A58" s="6" t="s">
        <v>51</v>
      </c>
      <c r="B58" s="14">
        <v>900</v>
      </c>
      <c r="C58" s="21">
        <v>921</v>
      </c>
      <c r="D58" s="21">
        <v>921.24699999999996</v>
      </c>
      <c r="E58" s="14">
        <v>921</v>
      </c>
      <c r="F58" s="14">
        <v>921</v>
      </c>
      <c r="G58" s="38" t="s">
        <v>92</v>
      </c>
      <c r="H58" s="14">
        <f>+'[1]Summary table'!$AC61</f>
        <v>921</v>
      </c>
    </row>
    <row r="59" spans="1:8" x14ac:dyDescent="0.25">
      <c r="A59" s="6" t="s">
        <v>52</v>
      </c>
      <c r="B59" s="14">
        <v>455</v>
      </c>
      <c r="C59" s="21">
        <v>460.73899999999998</v>
      </c>
      <c r="D59" s="21">
        <v>420.45800000000003</v>
      </c>
      <c r="E59" s="14">
        <v>420.45800000000003</v>
      </c>
      <c r="F59" s="14">
        <v>415.45800000000003</v>
      </c>
      <c r="G59" s="38" t="s">
        <v>92</v>
      </c>
      <c r="H59" s="14">
        <f>+'[1]Summary table'!$AC62</f>
        <v>411.05</v>
      </c>
    </row>
    <row r="60" spans="1:8" x14ac:dyDescent="0.25">
      <c r="A60" s="6" t="s">
        <v>53</v>
      </c>
      <c r="B60" s="14">
        <v>112.925</v>
      </c>
      <c r="C60" s="21">
        <v>112.925</v>
      </c>
      <c r="D60" s="21">
        <v>125.425</v>
      </c>
      <c r="E60" s="14">
        <v>125.425</v>
      </c>
      <c r="F60" s="14">
        <v>125.425</v>
      </c>
      <c r="G60" s="38" t="s">
        <v>92</v>
      </c>
      <c r="H60" s="14">
        <f>+'[1]Summary table'!$AC63</f>
        <v>125.425</v>
      </c>
    </row>
    <row r="61" spans="1:8" x14ac:dyDescent="0.25">
      <c r="A61" s="6" t="s">
        <v>54</v>
      </c>
      <c r="B61" s="14">
        <v>6040.424</v>
      </c>
      <c r="C61" s="21">
        <v>6053.049</v>
      </c>
      <c r="D61" s="21">
        <v>6124.549</v>
      </c>
      <c r="E61" s="14">
        <v>6703.049</v>
      </c>
      <c r="F61" s="14">
        <v>5893.049</v>
      </c>
      <c r="G61" s="38" t="s">
        <v>92</v>
      </c>
      <c r="H61" s="14">
        <f>+'[1]Summary table'!$AC64</f>
        <v>6084.049</v>
      </c>
    </row>
    <row r="62" spans="1:8" x14ac:dyDescent="0.25">
      <c r="A62" s="3" t="s">
        <v>55</v>
      </c>
      <c r="B62" s="31">
        <f>SUM(B63:B80)</f>
        <v>2272.4600000000005</v>
      </c>
      <c r="C62" s="31">
        <f>SUM(C63:C80)</f>
        <v>2743.1170000000002</v>
      </c>
      <c r="D62" s="27">
        <f>SUM(D63:D80)</f>
        <v>4411.2079999999996</v>
      </c>
      <c r="E62" s="31">
        <f>SUM(E63:E80)</f>
        <v>1549.1119999999999</v>
      </c>
      <c r="F62" s="31">
        <f>SUM(F63:F80)</f>
        <v>3007.2749999999996</v>
      </c>
      <c r="G62" s="37" t="s">
        <v>92</v>
      </c>
      <c r="H62" s="31">
        <f>SUM(H63:H80)</f>
        <v>4002.2150000000006</v>
      </c>
    </row>
    <row r="63" spans="1:8" x14ac:dyDescent="0.25">
      <c r="A63" s="6" t="s">
        <v>56</v>
      </c>
      <c r="B63" s="14">
        <v>423</v>
      </c>
      <c r="C63" s="14">
        <v>508.6</v>
      </c>
      <c r="D63" s="14">
        <v>485.85</v>
      </c>
      <c r="E63" s="14">
        <v>0</v>
      </c>
      <c r="F63" s="14">
        <v>468.45</v>
      </c>
      <c r="G63" s="38" t="s">
        <v>92</v>
      </c>
      <c r="H63" s="14">
        <f>+'[1]Summary table'!$AC66</f>
        <v>459.8</v>
      </c>
    </row>
    <row r="64" spans="1:8" x14ac:dyDescent="0.25">
      <c r="A64" s="23" t="s">
        <v>99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38" t="s">
        <v>92</v>
      </c>
      <c r="H64" s="14">
        <f>+'[1]Summary table'!$AC67</f>
        <v>1000</v>
      </c>
    </row>
    <row r="65" spans="1:9" x14ac:dyDescent="0.25">
      <c r="A65" s="6" t="s">
        <v>57</v>
      </c>
      <c r="B65" s="14">
        <v>149.28800000000001</v>
      </c>
      <c r="C65" s="14">
        <v>150.19999999999999</v>
      </c>
      <c r="D65" s="14">
        <v>168.7</v>
      </c>
      <c r="E65" s="14">
        <v>139.57499999999999</v>
      </c>
      <c r="F65" s="14">
        <v>150.19999999999999</v>
      </c>
      <c r="G65" s="38" t="s">
        <v>92</v>
      </c>
      <c r="H65" s="14">
        <f>+'[1]Summary table'!$AC68</f>
        <v>150.19999999999999</v>
      </c>
    </row>
    <row r="66" spans="1:9" x14ac:dyDescent="0.25">
      <c r="A66" s="6" t="s">
        <v>58</v>
      </c>
      <c r="B66" s="14">
        <v>206.5</v>
      </c>
      <c r="C66" s="14">
        <v>206.5</v>
      </c>
      <c r="D66" s="14">
        <v>233.322</v>
      </c>
      <c r="E66" s="14">
        <v>206.5</v>
      </c>
      <c r="F66" s="14">
        <v>206.5</v>
      </c>
      <c r="G66" s="38" t="s">
        <v>92</v>
      </c>
      <c r="H66" s="14">
        <f>+'[1]Summary table'!$AC69</f>
        <v>233.322</v>
      </c>
    </row>
    <row r="67" spans="1:9" x14ac:dyDescent="0.25">
      <c r="A67" s="6" t="s">
        <v>59</v>
      </c>
      <c r="B67" s="14">
        <v>1001.4</v>
      </c>
      <c r="C67" s="14">
        <v>1430.258</v>
      </c>
      <c r="D67" s="14">
        <v>1479.2560000000001</v>
      </c>
      <c r="E67" s="14">
        <v>1097.01</v>
      </c>
      <c r="F67" s="14">
        <v>1430.2560000000001</v>
      </c>
      <c r="G67" s="38" t="s">
        <v>92</v>
      </c>
      <c r="H67" s="14">
        <f>+'[1]Summary table'!$AC70</f>
        <v>1430.2560000000001</v>
      </c>
    </row>
    <row r="68" spans="1:9" x14ac:dyDescent="0.25">
      <c r="A68" s="7" t="s">
        <v>79</v>
      </c>
      <c r="B68" s="14">
        <v>125</v>
      </c>
      <c r="C68" s="14">
        <v>125</v>
      </c>
      <c r="D68" s="14">
        <v>425</v>
      </c>
      <c r="E68" s="14">
        <v>0</v>
      </c>
      <c r="F68" s="14">
        <v>150</v>
      </c>
      <c r="G68" s="38" t="s">
        <v>92</v>
      </c>
      <c r="H68" s="14">
        <f>+'[1]Summary table'!$AC71</f>
        <v>150</v>
      </c>
    </row>
    <row r="69" spans="1:9" x14ac:dyDescent="0.25">
      <c r="A69" s="7" t="s">
        <v>80</v>
      </c>
      <c r="B69" s="14">
        <v>0</v>
      </c>
      <c r="C69" s="14">
        <v>0</v>
      </c>
      <c r="D69" s="14">
        <v>800</v>
      </c>
      <c r="E69" s="14">
        <v>0</v>
      </c>
      <c r="F69" s="14">
        <v>0</v>
      </c>
      <c r="G69" s="38" t="s">
        <v>92</v>
      </c>
      <c r="H69" s="14">
        <f>+'[1]Summary table'!$AC72</f>
        <v>0</v>
      </c>
    </row>
    <row r="70" spans="1:9" x14ac:dyDescent="0.25">
      <c r="A70" s="23" t="s">
        <v>83</v>
      </c>
      <c r="B70" s="14">
        <v>0</v>
      </c>
      <c r="C70" s="14">
        <v>0</v>
      </c>
      <c r="D70" s="14">
        <v>27</v>
      </c>
      <c r="E70" s="14">
        <v>0</v>
      </c>
      <c r="F70" s="14">
        <v>0</v>
      </c>
      <c r="G70" s="38" t="s">
        <v>92</v>
      </c>
      <c r="H70" s="14">
        <f>+'[1]Summary table'!$AC73</f>
        <v>0</v>
      </c>
    </row>
    <row r="71" spans="1:9" x14ac:dyDescent="0.25">
      <c r="A71" s="23" t="s">
        <v>84</v>
      </c>
      <c r="B71" s="14">
        <v>0</v>
      </c>
      <c r="C71" s="14">
        <v>0</v>
      </c>
      <c r="D71" s="14">
        <v>40</v>
      </c>
      <c r="E71" s="14">
        <v>0</v>
      </c>
      <c r="F71" s="14">
        <v>0</v>
      </c>
      <c r="G71" s="38" t="s">
        <v>92</v>
      </c>
      <c r="H71" s="14">
        <f>+'[1]Summary table'!$AC74</f>
        <v>5</v>
      </c>
    </row>
    <row r="72" spans="1:9" x14ac:dyDescent="0.25">
      <c r="A72" s="7" t="s">
        <v>60</v>
      </c>
      <c r="B72" s="14">
        <v>5</v>
      </c>
      <c r="C72" s="14">
        <v>10</v>
      </c>
      <c r="D72" s="14">
        <v>40</v>
      </c>
      <c r="E72" s="14">
        <v>0</v>
      </c>
      <c r="F72" s="14">
        <v>20</v>
      </c>
      <c r="G72" s="38" t="s">
        <v>92</v>
      </c>
      <c r="H72" s="14">
        <f>+'[1]Summary table'!$AC75</f>
        <v>0</v>
      </c>
    </row>
    <row r="73" spans="1:9" x14ac:dyDescent="0.25">
      <c r="A73" s="6" t="s">
        <v>61</v>
      </c>
      <c r="B73" s="14">
        <v>0</v>
      </c>
      <c r="C73" s="14">
        <v>0</v>
      </c>
      <c r="D73" s="14">
        <v>75</v>
      </c>
      <c r="E73" s="14">
        <v>0</v>
      </c>
      <c r="F73" s="14">
        <v>0</v>
      </c>
      <c r="G73" s="38" t="s">
        <v>92</v>
      </c>
      <c r="H73" s="14">
        <f>+'[1]Summary table'!$AC76</f>
        <v>75</v>
      </c>
    </row>
    <row r="74" spans="1:9" x14ac:dyDescent="0.25">
      <c r="A74" s="6" t="s">
        <v>62</v>
      </c>
      <c r="B74" s="14">
        <v>0</v>
      </c>
      <c r="C74" s="14">
        <v>0</v>
      </c>
      <c r="D74" s="14">
        <v>119.378</v>
      </c>
      <c r="E74" s="14">
        <v>0</v>
      </c>
      <c r="F74" s="14">
        <v>0</v>
      </c>
      <c r="G74" s="38" t="s">
        <v>92</v>
      </c>
      <c r="H74" s="14">
        <f>+'[1]Summary table'!$AC77</f>
        <v>84.378</v>
      </c>
    </row>
    <row r="75" spans="1:9" x14ac:dyDescent="0.25">
      <c r="A75" s="6" t="s">
        <v>63</v>
      </c>
      <c r="B75" s="14">
        <v>53.323</v>
      </c>
      <c r="C75" s="14">
        <v>43.61</v>
      </c>
      <c r="D75" s="14">
        <v>107.22</v>
      </c>
      <c r="E75" s="14">
        <v>43.61</v>
      </c>
      <c r="F75" s="14">
        <v>87.22</v>
      </c>
      <c r="G75" s="38" t="s">
        <v>92</v>
      </c>
      <c r="H75" s="14">
        <f>+'[1]Summary table'!$AC78</f>
        <v>43.61</v>
      </c>
    </row>
    <row r="76" spans="1:9" x14ac:dyDescent="0.25">
      <c r="A76" s="6" t="s">
        <v>64</v>
      </c>
      <c r="B76" s="14">
        <v>54.649000000000001</v>
      </c>
      <c r="C76" s="14">
        <v>54.649000000000001</v>
      </c>
      <c r="D76" s="14">
        <v>54.649000000000001</v>
      </c>
      <c r="E76" s="14">
        <v>32.417000000000002</v>
      </c>
      <c r="F76" s="14">
        <v>54.649000000000001</v>
      </c>
      <c r="G76" s="38" t="s">
        <v>92</v>
      </c>
      <c r="H76" s="14">
        <f>+'[1]Summary table'!$AC79</f>
        <v>54.649000000000001</v>
      </c>
    </row>
    <row r="77" spans="1:9" x14ac:dyDescent="0.25">
      <c r="A77" s="6" t="s">
        <v>65</v>
      </c>
      <c r="B77" s="14">
        <v>211.3</v>
      </c>
      <c r="C77" s="14">
        <v>171.3</v>
      </c>
      <c r="D77" s="14">
        <v>224</v>
      </c>
      <c r="E77" s="14">
        <v>0</v>
      </c>
      <c r="F77" s="14">
        <v>197</v>
      </c>
      <c r="G77" s="38" t="s">
        <v>92</v>
      </c>
      <c r="H77" s="14">
        <f>+'[1]Summary table'!$AC80</f>
        <v>197</v>
      </c>
    </row>
    <row r="78" spans="1:9" x14ac:dyDescent="0.25">
      <c r="A78" s="23" t="s">
        <v>85</v>
      </c>
      <c r="B78" s="14">
        <v>0</v>
      </c>
      <c r="C78" s="14">
        <v>0</v>
      </c>
      <c r="D78" s="14">
        <v>50</v>
      </c>
      <c r="E78" s="14">
        <v>0</v>
      </c>
      <c r="F78" s="14">
        <v>200</v>
      </c>
      <c r="G78" s="38" t="s">
        <v>92</v>
      </c>
      <c r="H78" s="14">
        <f>+'[1]Summary table'!$AC81</f>
        <v>15</v>
      </c>
      <c r="I78" s="43"/>
    </row>
    <row r="79" spans="1:9" x14ac:dyDescent="0.25">
      <c r="A79" s="7" t="s">
        <v>100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38" t="s">
        <v>92</v>
      </c>
      <c r="H79" s="14">
        <f>+'[1]Summary table'!$AC83</f>
        <v>50</v>
      </c>
    </row>
    <row r="80" spans="1:9" x14ac:dyDescent="0.25">
      <c r="A80" s="6" t="s">
        <v>66</v>
      </c>
      <c r="B80" s="14">
        <v>43</v>
      </c>
      <c r="C80" s="14">
        <v>43</v>
      </c>
      <c r="D80" s="14">
        <v>81.832999999999998</v>
      </c>
      <c r="E80" s="14">
        <v>30</v>
      </c>
      <c r="F80" s="14">
        <v>43</v>
      </c>
      <c r="G80" s="38" t="s">
        <v>92</v>
      </c>
      <c r="H80" s="14">
        <f>+'[1]Summary table'!$AC82</f>
        <v>54</v>
      </c>
      <c r="I80" s="44"/>
    </row>
    <row r="81" spans="1:9" x14ac:dyDescent="0.25">
      <c r="A81" s="11" t="s">
        <v>77</v>
      </c>
      <c r="B81" s="13">
        <v>102</v>
      </c>
      <c r="C81" s="13">
        <v>20</v>
      </c>
      <c r="D81" s="13">
        <v>0</v>
      </c>
      <c r="E81" s="13">
        <v>0</v>
      </c>
      <c r="F81" s="13">
        <v>0</v>
      </c>
      <c r="G81" s="37" t="s">
        <v>92</v>
      </c>
      <c r="H81" s="14">
        <f>+'[1]Summary table'!$AC84</f>
        <v>0</v>
      </c>
      <c r="I81" s="44"/>
    </row>
    <row r="82" spans="1:9" x14ac:dyDescent="0.25">
      <c r="A82" s="3" t="s">
        <v>67</v>
      </c>
      <c r="B82" s="18">
        <f>SUM(B83:B85)</f>
        <v>323.79999999999995</v>
      </c>
      <c r="C82" s="18">
        <f t="shared" ref="C82:H82" si="15">SUM(C83:C85)</f>
        <v>738.08299999999997</v>
      </c>
      <c r="D82" s="22">
        <f t="shared" si="15"/>
        <v>854.86000000000013</v>
      </c>
      <c r="E82" s="18">
        <f t="shared" si="15"/>
        <v>528.08900000000006</v>
      </c>
      <c r="F82" s="18">
        <f t="shared" si="15"/>
        <v>824.06000000000006</v>
      </c>
      <c r="G82" s="37" t="s">
        <v>92</v>
      </c>
      <c r="H82" s="18">
        <f t="shared" si="15"/>
        <v>422.1</v>
      </c>
    </row>
    <row r="83" spans="1:9" x14ac:dyDescent="0.25">
      <c r="A83" s="6" t="s">
        <v>81</v>
      </c>
      <c r="B83" s="14">
        <v>-74.5</v>
      </c>
      <c r="C83" s="21">
        <v>57.5</v>
      </c>
      <c r="D83" s="21">
        <v>126.16000000000003</v>
      </c>
      <c r="E83" s="14">
        <v>98.860000000000014</v>
      </c>
      <c r="F83" s="14">
        <v>112.86000000000001</v>
      </c>
      <c r="G83" s="38" t="s">
        <v>92</v>
      </c>
      <c r="H83" s="14">
        <f>+'[1]Summary table'!$AC86</f>
        <v>-229.29999999999998</v>
      </c>
    </row>
    <row r="84" spans="1:9" x14ac:dyDescent="0.25">
      <c r="A84" s="7" t="s">
        <v>82</v>
      </c>
      <c r="B84" s="14">
        <v>318.79999999999995</v>
      </c>
      <c r="C84" s="21">
        <v>593.58299999999997</v>
      </c>
      <c r="D84" s="21">
        <v>611.20000000000005</v>
      </c>
      <c r="E84" s="14">
        <v>342.22900000000004</v>
      </c>
      <c r="F84" s="14">
        <v>611.20000000000005</v>
      </c>
      <c r="G84" s="38" t="s">
        <v>92</v>
      </c>
      <c r="H84" s="14">
        <f>+'[1]Summary table'!$AC87</f>
        <v>551.4</v>
      </c>
    </row>
    <row r="85" spans="1:9" x14ac:dyDescent="0.25">
      <c r="A85" s="6" t="s">
        <v>68</v>
      </c>
      <c r="B85" s="14">
        <v>79.5</v>
      </c>
      <c r="C85" s="21">
        <v>87</v>
      </c>
      <c r="D85" s="14">
        <v>117.5</v>
      </c>
      <c r="E85" s="14">
        <v>87</v>
      </c>
      <c r="F85" s="14">
        <v>100</v>
      </c>
      <c r="G85" s="41" t="s">
        <v>92</v>
      </c>
      <c r="H85" s="14">
        <f>+'[1]Summary table'!$AC$89</f>
        <v>100</v>
      </c>
    </row>
    <row r="86" spans="1:9" x14ac:dyDescent="0.25">
      <c r="A86" s="24"/>
      <c r="B86" s="16"/>
      <c r="C86" s="25" t="s">
        <v>88</v>
      </c>
      <c r="D86" s="25"/>
      <c r="E86" s="16"/>
      <c r="F86" s="16"/>
      <c r="G86" s="39"/>
      <c r="H86" s="16"/>
    </row>
    <row r="87" spans="1:9" x14ac:dyDescent="0.25">
      <c r="A87" s="3" t="s">
        <v>69</v>
      </c>
      <c r="B87" s="18">
        <v>-1903.7790000000005</v>
      </c>
      <c r="C87" s="26">
        <v>-667</v>
      </c>
      <c r="D87" s="13">
        <v>-815</v>
      </c>
      <c r="E87" s="14">
        <v>-2246.1</v>
      </c>
      <c r="F87" s="14">
        <v>-1262.4449999999999</v>
      </c>
      <c r="G87" s="40" t="s">
        <v>92</v>
      </c>
      <c r="H87" s="14">
        <f>+'[1]Summary table'!$AC$91</f>
        <v>-691</v>
      </c>
    </row>
    <row r="88" spans="1:9" x14ac:dyDescent="0.25">
      <c r="B88" s="16"/>
      <c r="C88" s="16"/>
      <c r="D88" s="25"/>
      <c r="E88" s="16"/>
      <c r="F88" s="16"/>
      <c r="G88" s="42"/>
      <c r="H88" s="16"/>
    </row>
    <row r="89" spans="1:9" x14ac:dyDescent="0.25">
      <c r="A89" s="3" t="s">
        <v>70</v>
      </c>
      <c r="B89" s="32">
        <f t="shared" ref="B89:H89" si="16">+B90+B91</f>
        <v>1977</v>
      </c>
      <c r="C89" s="32">
        <f t="shared" si="16"/>
        <v>1993.3309999999999</v>
      </c>
      <c r="D89" s="32">
        <f t="shared" si="16"/>
        <v>2043.3309999999999</v>
      </c>
      <c r="E89" s="32">
        <f t="shared" si="16"/>
        <v>1980</v>
      </c>
      <c r="F89" s="32">
        <f t="shared" si="16"/>
        <v>2048.3000000000002</v>
      </c>
      <c r="G89" s="40" t="s">
        <v>92</v>
      </c>
      <c r="H89" s="32">
        <f t="shared" si="16"/>
        <v>2043.3309999999999</v>
      </c>
    </row>
    <row r="90" spans="1:9" x14ac:dyDescent="0.25">
      <c r="A90" s="6" t="s">
        <v>71</v>
      </c>
      <c r="B90" s="33">
        <v>1740</v>
      </c>
      <c r="C90" s="21">
        <v>1750</v>
      </c>
      <c r="D90" s="14">
        <v>1800</v>
      </c>
      <c r="E90" s="14">
        <v>1740</v>
      </c>
      <c r="F90" s="14">
        <v>1800</v>
      </c>
      <c r="G90" s="41" t="s">
        <v>92</v>
      </c>
      <c r="H90" s="14">
        <f>+'[1]Summary table'!$AC94</f>
        <v>1800</v>
      </c>
    </row>
    <row r="91" spans="1:9" x14ac:dyDescent="0.25">
      <c r="A91" s="6" t="s">
        <v>72</v>
      </c>
      <c r="B91" s="33">
        <v>237</v>
      </c>
      <c r="C91" s="21">
        <v>243.33099999999999</v>
      </c>
      <c r="D91" s="14">
        <v>243.33099999999999</v>
      </c>
      <c r="E91" s="14">
        <v>240</v>
      </c>
      <c r="F91" s="14">
        <v>248.3</v>
      </c>
      <c r="G91" s="41" t="s">
        <v>92</v>
      </c>
      <c r="H91" s="14">
        <f>+'[1]Summary table'!$AC95</f>
        <v>243.33099999999999</v>
      </c>
    </row>
    <row r="92" spans="1:9" x14ac:dyDescent="0.25">
      <c r="B92" s="16"/>
      <c r="C92" s="16"/>
      <c r="D92" s="25"/>
      <c r="E92" s="16"/>
      <c r="F92" s="16"/>
      <c r="G92" s="42"/>
      <c r="H92" s="16"/>
    </row>
    <row r="93" spans="1:9" x14ac:dyDescent="0.25">
      <c r="A93" s="3" t="s">
        <v>73</v>
      </c>
      <c r="B93" s="18">
        <f t="shared" ref="B93:H93" si="17">+B94+B95</f>
        <v>112.434</v>
      </c>
      <c r="C93" s="18">
        <f t="shared" si="17"/>
        <v>124.90400000000001</v>
      </c>
      <c r="D93" s="18">
        <f t="shared" si="17"/>
        <v>130.01000000000002</v>
      </c>
      <c r="E93" s="18">
        <f t="shared" si="17"/>
        <v>124.90400000000001</v>
      </c>
      <c r="F93" s="18">
        <f t="shared" si="17"/>
        <v>125</v>
      </c>
      <c r="G93" s="40" t="s">
        <v>92</v>
      </c>
      <c r="H93" s="18">
        <f t="shared" si="17"/>
        <v>128.756</v>
      </c>
    </row>
    <row r="94" spans="1:9" x14ac:dyDescent="0.25">
      <c r="A94" s="7" t="s">
        <v>74</v>
      </c>
      <c r="B94" s="14">
        <v>110</v>
      </c>
      <c r="C94" s="21">
        <v>122.4</v>
      </c>
      <c r="D94" s="34">
        <v>127.4</v>
      </c>
      <c r="E94" s="14">
        <v>122.4</v>
      </c>
      <c r="F94" s="14">
        <v>122.4</v>
      </c>
      <c r="G94" s="38" t="s">
        <v>92</v>
      </c>
      <c r="H94" s="14">
        <f>+'[1]Summary table'!$AC98</f>
        <v>126.1</v>
      </c>
    </row>
    <row r="95" spans="1:9" x14ac:dyDescent="0.25">
      <c r="A95" s="7" t="s">
        <v>75</v>
      </c>
      <c r="B95" s="14">
        <v>2.4340000000000002</v>
      </c>
      <c r="C95" s="21">
        <v>2.504</v>
      </c>
      <c r="D95" s="34">
        <v>2.61</v>
      </c>
      <c r="E95" s="14">
        <v>2.504</v>
      </c>
      <c r="F95" s="14">
        <v>2.6</v>
      </c>
      <c r="G95" s="38" t="s">
        <v>92</v>
      </c>
      <c r="H95" s="14">
        <f>+'[1]Summary table'!$AC99</f>
        <v>2.6560000000000001</v>
      </c>
    </row>
    <row r="96" spans="1:9" x14ac:dyDescent="0.25">
      <c r="A96" s="8" t="s">
        <v>76</v>
      </c>
      <c r="B96" s="12"/>
      <c r="D96" s="15"/>
      <c r="E96" s="16"/>
    </row>
    <row r="97" spans="1:5" x14ac:dyDescent="0.25">
      <c r="A97" s="8" t="s">
        <v>101</v>
      </c>
      <c r="B97" s="12"/>
      <c r="D97" s="15"/>
      <c r="E97" s="16"/>
    </row>
    <row r="98" spans="1:5" x14ac:dyDescent="0.25">
      <c r="A98" s="8" t="s">
        <v>94</v>
      </c>
      <c r="B98" s="12"/>
      <c r="D98" s="15"/>
      <c r="E98" s="16"/>
    </row>
    <row r="99" spans="1:5" x14ac:dyDescent="0.25">
      <c r="A99" s="8" t="s">
        <v>97</v>
      </c>
      <c r="B99" s="5"/>
      <c r="D99" s="15"/>
      <c r="E99" s="16"/>
    </row>
    <row r="100" spans="1:5" x14ac:dyDescent="0.25">
      <c r="A100" s="9"/>
      <c r="B100" s="5"/>
      <c r="D100" s="15"/>
      <c r="E100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Kosiak</cp:lastModifiedBy>
  <dcterms:created xsi:type="dcterms:W3CDTF">2020-07-09T19:56:40Z</dcterms:created>
  <dcterms:modified xsi:type="dcterms:W3CDTF">2024-03-10T22:36:45Z</dcterms:modified>
</cp:coreProperties>
</file>