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teve Work\USGLC\Budget Updates\FY 2021 budget\FY21 Omnibus\"/>
    </mc:Choice>
  </mc:AlternateContent>
  <xr:revisionPtr revIDLastSave="0" documentId="13_ncr:1_{BB892D68-86A3-46F6-B087-1625051E30BA}" xr6:coauthVersionLast="45" xr6:coauthVersionMax="45" xr10:uidLastSave="{00000000-0000-0000-0000-000000000000}"/>
  <bookViews>
    <workbookView xWindow="-108" yWindow="-108" windowWidth="23256" windowHeight="12576" xr2:uid="{5DD42AC9-9335-47E0-8972-3930AEF10EBF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2" i="1" l="1"/>
  <c r="O92" i="1" s="1"/>
  <c r="O91" i="1"/>
  <c r="O90" i="1" s="1"/>
  <c r="M91" i="1"/>
  <c r="N90" i="1"/>
  <c r="O88" i="1"/>
  <c r="O87" i="1"/>
  <c r="N86" i="1"/>
  <c r="O84" i="1"/>
  <c r="O83" i="1"/>
  <c r="O82" i="1"/>
  <c r="O81" i="1"/>
  <c r="O80" i="1"/>
  <c r="N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N63" i="1"/>
  <c r="O62" i="1"/>
  <c r="O61" i="1"/>
  <c r="O60" i="1"/>
  <c r="N57" i="1"/>
  <c r="O58" i="1"/>
  <c r="M57" i="1"/>
  <c r="O56" i="1"/>
  <c r="O55" i="1"/>
  <c r="O54" i="1" s="1"/>
  <c r="N54" i="1"/>
  <c r="M54" i="1"/>
  <c r="O53" i="1"/>
  <c r="O52" i="1"/>
  <c r="O51" i="1"/>
  <c r="N49" i="1"/>
  <c r="O50" i="1"/>
  <c r="M49" i="1"/>
  <c r="O48" i="1"/>
  <c r="O47" i="1"/>
  <c r="O46" i="1"/>
  <c r="O45" i="1"/>
  <c r="O44" i="1"/>
  <c r="O43" i="1"/>
  <c r="O42" i="1"/>
  <c r="O41" i="1"/>
  <c r="O40" i="1"/>
  <c r="O39" i="1"/>
  <c r="O38" i="1"/>
  <c r="O37" i="1"/>
  <c r="N35" i="1"/>
  <c r="M35" i="1"/>
  <c r="N34" i="1"/>
  <c r="M34" i="1"/>
  <c r="N33" i="1"/>
  <c r="M33" i="1"/>
  <c r="N32" i="1"/>
  <c r="M32" i="1"/>
  <c r="O32" i="1" s="1"/>
  <c r="O28" i="1"/>
  <c r="O27" i="1"/>
  <c r="O26" i="1"/>
  <c r="O25" i="1"/>
  <c r="O24" i="1"/>
  <c r="O23" i="1"/>
  <c r="O22" i="1"/>
  <c r="M21" i="1"/>
  <c r="O20" i="1"/>
  <c r="M18" i="1"/>
  <c r="N18" i="1"/>
  <c r="O17" i="1"/>
  <c r="N15" i="1"/>
  <c r="M15" i="1"/>
  <c r="O14" i="1"/>
  <c r="O13" i="1"/>
  <c r="O12" i="1"/>
  <c r="O11" i="1"/>
  <c r="N8" i="1"/>
  <c r="O9" i="1"/>
  <c r="N31" i="1" l="1"/>
  <c r="N30" i="1" s="1"/>
  <c r="O33" i="1"/>
  <c r="O86" i="1"/>
  <c r="O34" i="1"/>
  <c r="O31" i="1" s="1"/>
  <c r="M90" i="1"/>
  <c r="O21" i="1"/>
  <c r="O63" i="1"/>
  <c r="O79" i="1"/>
  <c r="O49" i="1"/>
  <c r="M63" i="1"/>
  <c r="M79" i="1"/>
  <c r="O19" i="1"/>
  <c r="O18" i="1" s="1"/>
  <c r="O36" i="1"/>
  <c r="O35" i="1" s="1"/>
  <c r="O10" i="1"/>
  <c r="O8" i="1" s="1"/>
  <c r="M31" i="1"/>
  <c r="M86" i="1"/>
  <c r="N21" i="1"/>
  <c r="N7" i="1" s="1"/>
  <c r="O16" i="1"/>
  <c r="O15" i="1" s="1"/>
  <c r="O59" i="1"/>
  <c r="O57" i="1" s="1"/>
  <c r="M8" i="1"/>
  <c r="M7" i="1" s="1"/>
  <c r="K88" i="1"/>
  <c r="J88" i="1"/>
  <c r="K87" i="1"/>
  <c r="J87" i="1"/>
  <c r="K84" i="1"/>
  <c r="J84" i="1"/>
  <c r="K83" i="1"/>
  <c r="J83" i="1"/>
  <c r="K82" i="1"/>
  <c r="J82" i="1"/>
  <c r="K81" i="1"/>
  <c r="J81" i="1"/>
  <c r="K80" i="1"/>
  <c r="J8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0" i="1"/>
  <c r="J20" i="1"/>
  <c r="K19" i="1"/>
  <c r="J19" i="1"/>
  <c r="O30" i="1" l="1"/>
  <c r="N4" i="1"/>
  <c r="N2" i="1" s="1"/>
  <c r="O7" i="1"/>
  <c r="M30" i="1"/>
  <c r="M4" i="1" s="1"/>
  <c r="L92" i="1"/>
  <c r="L91" i="1"/>
  <c r="L90" i="1" s="1"/>
  <c r="K90" i="1"/>
  <c r="J90" i="1"/>
  <c r="L88" i="1"/>
  <c r="L87" i="1"/>
  <c r="K86" i="1"/>
  <c r="J86" i="1"/>
  <c r="L84" i="1"/>
  <c r="L83" i="1"/>
  <c r="L82" i="1"/>
  <c r="L81" i="1"/>
  <c r="L80" i="1"/>
  <c r="K79" i="1"/>
  <c r="J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K63" i="1"/>
  <c r="J63" i="1"/>
  <c r="L62" i="1"/>
  <c r="L61" i="1"/>
  <c r="L60" i="1"/>
  <c r="L59" i="1"/>
  <c r="L58" i="1"/>
  <c r="K57" i="1"/>
  <c r="J57" i="1"/>
  <c r="L56" i="1"/>
  <c r="L55" i="1"/>
  <c r="K54" i="1"/>
  <c r="J54" i="1"/>
  <c r="L53" i="1"/>
  <c r="L52" i="1"/>
  <c r="L51" i="1"/>
  <c r="L50" i="1"/>
  <c r="K49" i="1"/>
  <c r="J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K35" i="1"/>
  <c r="J35" i="1"/>
  <c r="L34" i="1"/>
  <c r="L33" i="1"/>
  <c r="L31" i="1" s="1"/>
  <c r="L32" i="1"/>
  <c r="K31" i="1"/>
  <c r="J31" i="1"/>
  <c r="L28" i="1"/>
  <c r="L27" i="1"/>
  <c r="L26" i="1"/>
  <c r="L25" i="1"/>
  <c r="J21" i="1"/>
  <c r="L23" i="1"/>
  <c r="L22" i="1"/>
  <c r="K21" i="1"/>
  <c r="L20" i="1"/>
  <c r="L19" i="1"/>
  <c r="K18" i="1"/>
  <c r="J18" i="1"/>
  <c r="L17" i="1"/>
  <c r="L16" i="1"/>
  <c r="K15" i="1"/>
  <c r="J15" i="1"/>
  <c r="L14" i="1"/>
  <c r="L13" i="1"/>
  <c r="L12" i="1"/>
  <c r="L11" i="1"/>
  <c r="L10" i="1"/>
  <c r="L9" i="1"/>
  <c r="K8" i="1"/>
  <c r="J8" i="1"/>
  <c r="L57" i="1" l="1"/>
  <c r="N5" i="1"/>
  <c r="O4" i="1"/>
  <c r="O2" i="1" s="1"/>
  <c r="M5" i="1"/>
  <c r="M2" i="1"/>
  <c r="L86" i="1"/>
  <c r="L18" i="1"/>
  <c r="L79" i="1"/>
  <c r="L63" i="1"/>
  <c r="L49" i="1"/>
  <c r="L35" i="1"/>
  <c r="L8" i="1"/>
  <c r="J30" i="1"/>
  <c r="L54" i="1"/>
  <c r="K30" i="1"/>
  <c r="K7" i="1"/>
  <c r="L15" i="1"/>
  <c r="J7" i="1"/>
  <c r="L24" i="1"/>
  <c r="L21" i="1" s="1"/>
  <c r="G43" i="1"/>
  <c r="G24" i="1"/>
  <c r="O5" i="1" l="1"/>
  <c r="L30" i="1"/>
  <c r="J4" i="1"/>
  <c r="J5" i="1" s="1"/>
  <c r="K4" i="1"/>
  <c r="K5" i="1" s="1"/>
  <c r="L7" i="1"/>
  <c r="I84" i="1"/>
  <c r="L4" i="1" l="1"/>
  <c r="L5" i="1" s="1"/>
  <c r="J2" i="1"/>
  <c r="K2" i="1"/>
  <c r="F8" i="1"/>
  <c r="I9" i="1"/>
  <c r="I10" i="1"/>
  <c r="I11" i="1"/>
  <c r="I12" i="1"/>
  <c r="I13" i="1"/>
  <c r="I14" i="1"/>
  <c r="I92" i="1"/>
  <c r="E90" i="1"/>
  <c r="D90" i="1"/>
  <c r="C90" i="1"/>
  <c r="B90" i="1"/>
  <c r="I88" i="1"/>
  <c r="H86" i="1"/>
  <c r="G86" i="1"/>
  <c r="F86" i="1"/>
  <c r="E86" i="1"/>
  <c r="D86" i="1"/>
  <c r="C86" i="1"/>
  <c r="B86" i="1"/>
  <c r="I83" i="1"/>
  <c r="I82" i="1"/>
  <c r="I81" i="1"/>
  <c r="I80" i="1"/>
  <c r="F79" i="1"/>
  <c r="H79" i="1"/>
  <c r="G79" i="1"/>
  <c r="E79" i="1"/>
  <c r="D79" i="1"/>
  <c r="C79" i="1"/>
  <c r="B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H63" i="1"/>
  <c r="G63" i="1"/>
  <c r="F63" i="1"/>
  <c r="E63" i="1"/>
  <c r="D63" i="1"/>
  <c r="C63" i="1"/>
  <c r="B63" i="1"/>
  <c r="I62" i="1"/>
  <c r="F57" i="1"/>
  <c r="I61" i="1"/>
  <c r="I60" i="1"/>
  <c r="I59" i="1"/>
  <c r="H57" i="1"/>
  <c r="I58" i="1"/>
  <c r="G57" i="1"/>
  <c r="E57" i="1"/>
  <c r="D57" i="1"/>
  <c r="B57" i="1"/>
  <c r="C57" i="1"/>
  <c r="I56" i="1"/>
  <c r="H54" i="1"/>
  <c r="I55" i="1"/>
  <c r="I54" i="1" s="1"/>
  <c r="G54" i="1"/>
  <c r="F54" i="1"/>
  <c r="E54" i="1"/>
  <c r="D54" i="1"/>
  <c r="C54" i="1"/>
  <c r="B54" i="1"/>
  <c r="I53" i="1"/>
  <c r="I52" i="1"/>
  <c r="I51" i="1"/>
  <c r="I50" i="1"/>
  <c r="F49" i="1"/>
  <c r="H49" i="1"/>
  <c r="G49" i="1"/>
  <c r="E49" i="1"/>
  <c r="D49" i="1"/>
  <c r="C49" i="1"/>
  <c r="B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H35" i="1"/>
  <c r="G35" i="1"/>
  <c r="F35" i="1"/>
  <c r="E35" i="1"/>
  <c r="D35" i="1"/>
  <c r="C35" i="1"/>
  <c r="B35" i="1"/>
  <c r="I34" i="1"/>
  <c r="I33" i="1"/>
  <c r="I32" i="1"/>
  <c r="H31" i="1"/>
  <c r="G31" i="1"/>
  <c r="F31" i="1"/>
  <c r="E31" i="1"/>
  <c r="D31" i="1"/>
  <c r="C31" i="1"/>
  <c r="B31" i="1"/>
  <c r="I28" i="1"/>
  <c r="I27" i="1"/>
  <c r="I26" i="1"/>
  <c r="I25" i="1"/>
  <c r="I24" i="1"/>
  <c r="I23" i="1"/>
  <c r="I22" i="1"/>
  <c r="H21" i="1"/>
  <c r="G21" i="1"/>
  <c r="F21" i="1"/>
  <c r="E21" i="1"/>
  <c r="D21" i="1"/>
  <c r="C21" i="1"/>
  <c r="B21" i="1"/>
  <c r="I20" i="1"/>
  <c r="F18" i="1"/>
  <c r="I19" i="1"/>
  <c r="H18" i="1"/>
  <c r="G18" i="1"/>
  <c r="E18" i="1"/>
  <c r="D18" i="1"/>
  <c r="C18" i="1"/>
  <c r="B18" i="1"/>
  <c r="I17" i="1"/>
  <c r="I16" i="1"/>
  <c r="H15" i="1"/>
  <c r="F15" i="1"/>
  <c r="E15" i="1"/>
  <c r="D15" i="1"/>
  <c r="C15" i="1"/>
  <c r="B15" i="1"/>
  <c r="H8" i="1"/>
  <c r="E8" i="1"/>
  <c r="D8" i="1"/>
  <c r="C8" i="1"/>
  <c r="C7" i="1" s="1"/>
  <c r="B8" i="1"/>
  <c r="E7" i="1" l="1"/>
  <c r="H7" i="1"/>
  <c r="D30" i="1"/>
  <c r="C30" i="1"/>
  <c r="B7" i="1"/>
  <c r="D7" i="1"/>
  <c r="D4" i="1" s="1"/>
  <c r="L2" i="1"/>
  <c r="C4" i="1"/>
  <c r="C2" i="1" s="1"/>
  <c r="F90" i="1"/>
  <c r="G90" i="1"/>
  <c r="H90" i="1"/>
  <c r="I35" i="1"/>
  <c r="I91" i="1"/>
  <c r="I90" i="1" s="1"/>
  <c r="I57" i="1"/>
  <c r="G30" i="1"/>
  <c r="H30" i="1"/>
  <c r="I18" i="1"/>
  <c r="G8" i="1"/>
  <c r="B30" i="1"/>
  <c r="B4" i="1" s="1"/>
  <c r="F7" i="1"/>
  <c r="I21" i="1"/>
  <c r="I31" i="1"/>
  <c r="I8" i="1"/>
  <c r="I63" i="1"/>
  <c r="I49" i="1"/>
  <c r="I15" i="1"/>
  <c r="F30" i="1"/>
  <c r="E30" i="1"/>
  <c r="E4" i="1" s="1"/>
  <c r="I79" i="1"/>
  <c r="G15" i="1"/>
  <c r="I87" i="1"/>
  <c r="I86" i="1" s="1"/>
  <c r="D5" i="1" l="1"/>
  <c r="D2" i="1"/>
  <c r="H4" i="1"/>
  <c r="H2" i="1" s="1"/>
  <c r="C5" i="1"/>
  <c r="I30" i="1"/>
  <c r="F4" i="1"/>
  <c r="F5" i="1" s="1"/>
  <c r="G7" i="1"/>
  <c r="G4" i="1" s="1"/>
  <c r="G5" i="1" s="1"/>
  <c r="B2" i="1"/>
  <c r="B5" i="1"/>
  <c r="E5" i="1"/>
  <c r="E2" i="1"/>
  <c r="I7" i="1"/>
  <c r="H5" i="1" l="1"/>
  <c r="I4" i="1"/>
  <c r="I2" i="1" s="1"/>
  <c r="F2" i="1"/>
  <c r="G2" i="1"/>
  <c r="I5" i="1" l="1"/>
</calcChain>
</file>

<file path=xl/sharedStrings.xml><?xml version="1.0" encoding="utf-8"?>
<sst xmlns="http://schemas.openxmlformats.org/spreadsheetml/2006/main" count="115" uniqueCount="102">
  <si>
    <t>(Dollars in millions)</t>
  </si>
  <si>
    <t>FY19 Total Enacted</t>
  </si>
  <si>
    <t>FY20 Base Enacted</t>
  </si>
  <si>
    <t>FY20  OCO Enacted</t>
  </si>
  <si>
    <t>FY20 Total Enacted</t>
  </si>
  <si>
    <t>FY21 Budget   Request</t>
  </si>
  <si>
    <t>FY21 House Base</t>
  </si>
  <si>
    <t>FY21 House OCO</t>
  </si>
  <si>
    <t>FY21 House Total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</si>
  <si>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</si>
  <si>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</si>
  <si>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</si>
  <si>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</si>
  <si>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</si>
  <si>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</si>
  <si>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</si>
  <si>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</si>
  <si>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</si>
  <si>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</si>
  <si>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</si>
  <si>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</si>
  <si>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</si>
  <si>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</si>
  <si>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</si>
  <si>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</si>
  <si>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</si>
  <si>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</si>
  <si>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</si>
  <si>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</si>
  <si>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</si>
  <si>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</si>
  <si>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</si>
  <si>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</si>
  <si>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</si>
  <si>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</si>
  <si>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</si>
  <si>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</si>
  <si>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</si>
  <si>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</si>
  <si>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</si>
  <si>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</si>
  <si>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</si>
  <si>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</si>
  <si>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</si>
  <si>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</si>
  <si>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Development Credit Authority (DCA)</t>
  </si>
  <si>
    <t>Economic Support and Development Fund (ESDF)</t>
  </si>
  <si>
    <t>Economic Support Fund (ESF)</t>
  </si>
  <si>
    <t>Democracy Fund</t>
  </si>
  <si>
    <t>International Humanitarian Assistance (IHA)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</si>
  <si>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</si>
  <si>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</si>
  <si>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</si>
  <si>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</si>
  <si>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</si>
  <si>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</si>
  <si>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</si>
  <si>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</si>
  <si>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</si>
  <si>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</si>
  <si>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</si>
  <si>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</si>
  <si>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</si>
  <si>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</si>
  <si>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</si>
  <si>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</si>
  <si>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</si>
  <si>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</si>
  <si>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</si>
  <si>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</si>
  <si>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</si>
  <si>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</si>
  <si>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Green Climate Fund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</si>
  <si>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</si>
  <si>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</si>
  <si>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</si>
  <si>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</si>
  <si>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</si>
  <si>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</si>
  <si>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</si>
  <si>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North American Development Bank</t>
  </si>
  <si>
    <t>Cent Am and Carib Catastrophic Risk Ins. Facility (CCRIFF)</t>
  </si>
  <si>
    <t>Global Infrastructure Facility</t>
  </si>
  <si>
    <t>Export and Investment Assistance</t>
  </si>
  <si>
    <t>Export-Import Bank of the United States (net)</t>
  </si>
  <si>
    <t>International Development Finance Corporation (IFDC) (net)</t>
  </si>
  <si>
    <t>Overseas Private Investment Corporation (net)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</si>
  <si>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</si>
  <si>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</si>
  <si>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</si>
  <si>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</si>
  <si>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</si>
  <si>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</si>
  <si>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</si>
  <si>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</si>
  <si>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</si>
  <si>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FY21 Senate Base</t>
  </si>
  <si>
    <t>FY21 Senate OCO</t>
  </si>
  <si>
    <t>FY21 Senate Total</t>
  </si>
  <si>
    <t>FY21  Base Enacted</t>
  </si>
  <si>
    <t>FY21  OCO Enacted</t>
  </si>
  <si>
    <t>FY21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</si>
</sst>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0" fontId="2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right" wrapText="1"/>
    </xf>
    <xf numFmtId="0" fontId="2" fillId="0" borderId="0" xfId="0" applyFont="1"/>
    <xf numFmtId="3" fontId="0" fillId="0" borderId="0" xfId="0" applyNumberFormat="1"/>
    <xf numFmtId="3" fontId="6" fillId="0" borderId="2" xfId="0" applyNumberFormat="1" applyFont="1" applyBorder="1"/>
    <xf numFmtId="3" fontId="6" fillId="0" borderId="4" xfId="0" applyNumberFormat="1" applyFont="1" applyBorder="1"/>
    <xf numFmtId="3" fontId="7" fillId="0" borderId="0" xfId="0" applyNumberFormat="1" applyFont="1"/>
    <xf numFmtId="0" fontId="0" fillId="0" borderId="4" xfId="0" applyBorder="1"/>
    <xf numFmtId="3" fontId="8" fillId="0" borderId="4" xfId="0" applyNumberFormat="1" applyFont="1" applyBorder="1" applyAlignment="1">
      <alignment horizontal="right" wrapText="1"/>
    </xf>
    <xf numFmtId="3" fontId="0" fillId="0" borderId="4" xfId="0" applyNumberFormat="1" applyBorder="1"/>
    <xf numFmtId="3" fontId="7" fillId="0" borderId="4" xfId="0" applyNumberFormat="1" applyFont="1" applyBorder="1"/>
    <xf numFmtId="0" fontId="9" fillId="0" borderId="4" xfId="0" applyFont="1" applyBorder="1"/>
    <xf numFmtId="3" fontId="8" fillId="0" borderId="0" xfId="0" applyNumberFormat="1" applyFont="1" applyAlignment="1">
      <alignment horizontal="right" wrapText="1"/>
    </xf>
    <xf numFmtId="9" fontId="8" fillId="0" borderId="0" xfId="1" applyFont="1" applyAlignment="1">
      <alignment horizontal="right" wrapText="1"/>
    </xf>
    <xf numFmtId="0" fontId="9" fillId="0" borderId="0" xfId="0" applyFont="1"/>
    <xf numFmtId="3" fontId="2" fillId="0" borderId="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Steve/Steve%20Work/USGLC/IAB%20by%20account%20FY10_FY21%20HAC%20CBO%20rest.7.7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Steve/Steve%20Work/USGLC/IAB%20by%20account%20FY10_FY21%20Omni%20CBO%20rest.12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ummary table"/>
      <sheetName val="DFC"/>
      <sheetName val="Humantiarian Assistance"/>
      <sheetName val="IAB Budget totals"/>
      <sheetName val="Ag Approps"/>
      <sheetName val="Def v IAB"/>
      <sheetName val="FY 17-18 Comparisons"/>
      <sheetName val="IAB by Programs"/>
      <sheetName val="Climate &amp; Environ"/>
      <sheetName val="FY20 Action"/>
      <sheetName val="FY20-21"/>
      <sheetName val="Sheet10"/>
      <sheetName val="Sheet8"/>
      <sheetName val="Sheet9"/>
      <sheetName val="Sheet7"/>
      <sheetName val="Sheet6"/>
      <sheetName val="Peacekeeping"/>
      <sheetName val="State Operations"/>
      <sheetName val="F150 Totals"/>
      <sheetName val="Budget Analysis Summary"/>
      <sheetName val="PK Highlights"/>
      <sheetName val="FY19 Summay Table"/>
      <sheetName val="FY20 Sum Tbl"/>
      <sheetName val="FY21 Sum Tbl"/>
      <sheetName val="FY19 Omni Summary Table"/>
      <sheetName val="FY19 HAC-SAC"/>
      <sheetName val="FY19 302(b)s"/>
      <sheetName val="Global Health"/>
      <sheetName val="State versus USAID"/>
      <sheetName val="Sheet2"/>
      <sheetName val="Sheet3"/>
      <sheetName val="Sheet1"/>
      <sheetName val="Sheet4"/>
    </sheetNames>
    <sheetDataSet>
      <sheetData sheetId="0">
        <row r="24">
          <cell r="GP24">
            <v>643.23199999999997</v>
          </cell>
          <cell r="GQ24"/>
        </row>
        <row r="25">
          <cell r="GP25">
            <v>4.5199999999999996</v>
          </cell>
          <cell r="GQ25"/>
        </row>
        <row r="27">
          <cell r="GP27">
            <v>20</v>
          </cell>
          <cell r="GQ27"/>
        </row>
        <row r="28">
          <cell r="GP28">
            <v>19.7</v>
          </cell>
          <cell r="GQ28"/>
        </row>
        <row r="29">
          <cell r="GP29">
            <v>300</v>
          </cell>
          <cell r="GQ29"/>
        </row>
        <row r="30">
          <cell r="GP30">
            <v>45</v>
          </cell>
          <cell r="GQ30"/>
        </row>
        <row r="31">
          <cell r="GP31">
            <v>0.57799999999999996</v>
          </cell>
          <cell r="GQ31"/>
        </row>
        <row r="32">
          <cell r="GP32">
            <v>158.9</v>
          </cell>
          <cell r="GQ32"/>
        </row>
        <row r="33">
          <cell r="GP33">
            <v>188.447</v>
          </cell>
          <cell r="GQ33"/>
        </row>
        <row r="101">
          <cell r="GP101">
            <v>-113.5</v>
          </cell>
          <cell r="GQ101"/>
        </row>
        <row r="102">
          <cell r="GP102">
            <v>443</v>
          </cell>
          <cell r="GQ102"/>
        </row>
        <row r="103">
          <cell r="GP103">
            <v>0</v>
          </cell>
          <cell r="GQ103"/>
        </row>
        <row r="104">
          <cell r="GP104">
            <v>79.5</v>
          </cell>
          <cell r="GQ104"/>
        </row>
        <row r="105">
          <cell r="GP105">
            <v>-100</v>
          </cell>
          <cell r="GQ105">
            <v>-425.12299999999999</v>
          </cell>
        </row>
        <row r="108">
          <cell r="GP108">
            <v>1725</v>
          </cell>
          <cell r="GQ108"/>
        </row>
        <row r="109">
          <cell r="GP109">
            <v>220</v>
          </cell>
          <cell r="GQ10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ummary table"/>
      <sheetName val="DFC"/>
      <sheetName val="Humantiarian Assistance"/>
      <sheetName val="IAB Budget totals"/>
      <sheetName val="Ag Approps"/>
      <sheetName val="Def v IAB"/>
      <sheetName val="FY 17-18 Comparisons"/>
      <sheetName val="IAB by Programs"/>
      <sheetName val="Climate &amp; Environ"/>
      <sheetName val="FY20 Action"/>
      <sheetName val="FY20-21"/>
      <sheetName val="Sheet5"/>
      <sheetName val="Sheet10"/>
      <sheetName val="Sheet8"/>
      <sheetName val="Sheet9"/>
      <sheetName val="Sheet7"/>
      <sheetName val="Sheet6"/>
      <sheetName val="Peacekeeping"/>
      <sheetName val="State Operations"/>
      <sheetName val="F150 Totals"/>
      <sheetName val="Budget Analysis Summary"/>
      <sheetName val="PK Highlights"/>
      <sheetName val="FY19 Summay Table"/>
      <sheetName val="FY20 Sum Tbl"/>
      <sheetName val="FY21 Sum Tbl"/>
      <sheetName val="FY19 Omni Summary Table"/>
      <sheetName val="FY19 HAC-SAC"/>
      <sheetName val="FY19 302(b)s"/>
      <sheetName val="Global Health"/>
      <sheetName val="State versus USAID"/>
      <sheetName val="Sheet2"/>
      <sheetName val="Sheet3"/>
      <sheetName val="Sheet1"/>
      <sheetName val="Sheet4"/>
    </sheetNames>
    <sheetDataSet>
      <sheetData sheetId="0">
        <row r="37">
          <cell r="GY37">
            <v>1377.7470000000001</v>
          </cell>
        </row>
        <row r="38">
          <cell r="GY38">
            <v>258.2</v>
          </cell>
        </row>
        <row r="39">
          <cell r="GY39">
            <v>75.5</v>
          </cell>
        </row>
        <row r="105">
          <cell r="HA105">
            <v>-580.53399999999999</v>
          </cell>
        </row>
        <row r="118">
          <cell r="GY118">
            <v>103</v>
          </cell>
        </row>
        <row r="119">
          <cell r="GY119">
            <v>2.3660000000000001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O93"/>
  <sheetViews>
    <sheetView tabSelected="1" topLeftCell="A66" workbookViewId="0">
      <selection activeCell="P94" sqref="P94"/>
    </sheetView>
  </sheetViews>
  <sheetFormatPr defaultRowHeight="14.4" x14ac:dyDescent="0.3"/>
  <cols>
    <col min="1" max="1" width="50.21875" customWidth="1"/>
  </cols>
  <sheetData>
    <row r="1" spans="1:15" ht="43.2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96</v>
      </c>
      <c r="K1" s="3" t="s">
        <v>97</v>
      </c>
      <c r="L1" s="3" t="s">
        <v>98</v>
      </c>
      <c r="M1" s="3" t="s">
        <v>99</v>
      </c>
      <c r="N1" s="3" t="s">
        <v>100</v>
      </c>
      <c r="O1" s="3" t="s">
        <v>101</v>
      </c>
    </row>
    <row r="2" spans="1:15" x14ac:dyDescent="0.3">
      <c r="A2" s="4" t="s">
        <v>9</v>
      </c>
      <c r="B2" s="5">
        <f t="shared" ref="B2:E2" si="0">+B4+B86+B90</f>
        <v>56086.917999999998</v>
      </c>
      <c r="C2" s="6">
        <f t="shared" si="0"/>
        <v>48555.512999999999</v>
      </c>
      <c r="D2" s="6">
        <f t="shared" si="0"/>
        <v>8000.0059999999994</v>
      </c>
      <c r="E2" s="6">
        <f t="shared" si="0"/>
        <v>56555.519</v>
      </c>
      <c r="F2" s="6">
        <f>+F4+F86+F90</f>
        <v>44654.543999999994</v>
      </c>
      <c r="G2" s="6">
        <f t="shared" ref="G2:I2" si="1">+G4+G86+G90</f>
        <v>49778.611000000004</v>
      </c>
      <c r="H2" s="6">
        <f t="shared" si="1"/>
        <v>8000</v>
      </c>
      <c r="I2" s="6">
        <f t="shared" si="1"/>
        <v>57778.611000000004</v>
      </c>
      <c r="J2" s="6">
        <f t="shared" ref="J2:O2" si="2">+J4+J86+J90</f>
        <v>49025.919000000002</v>
      </c>
      <c r="K2" s="6">
        <f t="shared" si="2"/>
        <v>7999.98</v>
      </c>
      <c r="L2" s="6">
        <f t="shared" si="2"/>
        <v>57025.899000000005</v>
      </c>
      <c r="M2" s="6">
        <f t="shared" si="2"/>
        <v>49389.442000000003</v>
      </c>
      <c r="N2" s="6">
        <f t="shared" si="2"/>
        <v>8000</v>
      </c>
      <c r="O2" s="6">
        <f t="shared" si="2"/>
        <v>57389.442000000003</v>
      </c>
    </row>
    <row r="3" spans="1:15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3">
      <c r="A4" s="4" t="s">
        <v>10</v>
      </c>
      <c r="B4" s="9">
        <f>+B7+B30</f>
        <v>54063.217999999993</v>
      </c>
      <c r="C4" s="10">
        <f>+C7+C30+AG96</f>
        <v>46508.777999999998</v>
      </c>
      <c r="D4" s="10">
        <f>+D7+D30+AH96</f>
        <v>8000.0059999999994</v>
      </c>
      <c r="E4" s="10">
        <f>+E7+E30+AI96</f>
        <v>54508.784</v>
      </c>
      <c r="F4" s="10">
        <f>+F7+F30+AO96</f>
        <v>44552.577999999994</v>
      </c>
      <c r="G4" s="10">
        <f t="shared" ref="G4:L4" si="3">+G7+G30+AT96</f>
        <v>47661.245000000003</v>
      </c>
      <c r="H4" s="10">
        <f t="shared" si="3"/>
        <v>8000</v>
      </c>
      <c r="I4" s="10">
        <f t="shared" si="3"/>
        <v>55661.245000000003</v>
      </c>
      <c r="J4" s="10">
        <f t="shared" si="3"/>
        <v>46975.553</v>
      </c>
      <c r="K4" s="10">
        <f t="shared" si="3"/>
        <v>7999.98</v>
      </c>
      <c r="L4" s="10">
        <f t="shared" si="3"/>
        <v>54975.533000000003</v>
      </c>
      <c r="M4" s="10">
        <f t="shared" ref="M4:O4" si="4">+M7+M30+BO96</f>
        <v>47314.076000000001</v>
      </c>
      <c r="N4" s="10">
        <f t="shared" si="4"/>
        <v>8000</v>
      </c>
      <c r="O4" s="10">
        <f t="shared" si="4"/>
        <v>55314.076000000001</v>
      </c>
    </row>
    <row r="5" spans="1:15" x14ac:dyDescent="0.3">
      <c r="A5" s="4" t="s">
        <v>11</v>
      </c>
      <c r="B5" s="10">
        <f t="shared" ref="B5:I5" si="5">+B4+B28</f>
        <v>54217.317999999992</v>
      </c>
      <c r="C5" s="10">
        <f t="shared" si="5"/>
        <v>46685.123999999996</v>
      </c>
      <c r="D5" s="10">
        <f t="shared" si="5"/>
        <v>8000.0059999999994</v>
      </c>
      <c r="E5" s="10">
        <f t="shared" si="5"/>
        <v>54685.13</v>
      </c>
      <c r="F5" s="10">
        <f t="shared" si="5"/>
        <v>44710.687999999995</v>
      </c>
      <c r="G5" s="10">
        <f t="shared" si="5"/>
        <v>47850.033000000003</v>
      </c>
      <c r="H5" s="10">
        <f t="shared" si="5"/>
        <v>8000</v>
      </c>
      <c r="I5" s="10">
        <f t="shared" si="5"/>
        <v>55850.033000000003</v>
      </c>
      <c r="J5" s="10">
        <f t="shared" ref="J5:O5" si="6">+J4+J28</f>
        <v>47164</v>
      </c>
      <c r="K5" s="10">
        <f t="shared" si="6"/>
        <v>7999.98</v>
      </c>
      <c r="L5" s="10">
        <f t="shared" si="6"/>
        <v>55163.98</v>
      </c>
      <c r="M5" s="10">
        <f t="shared" si="6"/>
        <v>47505</v>
      </c>
      <c r="N5" s="10">
        <f t="shared" si="6"/>
        <v>8000</v>
      </c>
      <c r="O5" s="10">
        <f t="shared" si="6"/>
        <v>55505</v>
      </c>
    </row>
    <row r="6" spans="1:15" x14ac:dyDescent="0.3">
      <c r="B6" s="11"/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 t="s">
        <v>12</v>
      </c>
      <c r="M6" s="11" t="s">
        <v>12</v>
      </c>
      <c r="N6" s="11" t="s">
        <v>12</v>
      </c>
      <c r="O6" s="11" t="s">
        <v>12</v>
      </c>
    </row>
    <row r="7" spans="1:15" x14ac:dyDescent="0.3">
      <c r="A7" s="4" t="s">
        <v>13</v>
      </c>
      <c r="B7" s="6">
        <f t="shared" ref="B7:I7" si="7">+B8+B15+B18+B21</f>
        <v>16142.967999999997</v>
      </c>
      <c r="C7" s="6">
        <f t="shared" si="7"/>
        <v>12199.067999999999</v>
      </c>
      <c r="D7" s="6">
        <f t="shared" si="7"/>
        <v>4190</v>
      </c>
      <c r="E7" s="6">
        <f t="shared" si="7"/>
        <v>16389.068000000003</v>
      </c>
      <c r="F7" s="6">
        <f t="shared" si="7"/>
        <v>13717.57</v>
      </c>
      <c r="G7" s="6">
        <f t="shared" si="7"/>
        <v>12348.038999999999</v>
      </c>
      <c r="H7" s="6">
        <f t="shared" si="7"/>
        <v>3907.5429999999997</v>
      </c>
      <c r="I7" s="6">
        <f t="shared" si="7"/>
        <v>16255.582</v>
      </c>
      <c r="J7" s="6">
        <f t="shared" ref="J7:O7" si="8">+J8+J15+J18+J21</f>
        <v>12343.385</v>
      </c>
      <c r="K7" s="6">
        <f t="shared" si="8"/>
        <v>3907.5429999999997</v>
      </c>
      <c r="L7" s="6">
        <f t="shared" si="8"/>
        <v>16250.928000000002</v>
      </c>
      <c r="M7" s="6">
        <f t="shared" si="8"/>
        <v>12582.821</v>
      </c>
      <c r="N7" s="6">
        <f t="shared" si="8"/>
        <v>3907.5430000000001</v>
      </c>
      <c r="O7" s="6">
        <f t="shared" si="8"/>
        <v>16490.363999999998</v>
      </c>
    </row>
    <row r="8" spans="1:15" x14ac:dyDescent="0.3">
      <c r="A8" s="4" t="s">
        <v>14</v>
      </c>
      <c r="B8" s="6">
        <f t="shared" ref="B8:I8" si="9">SUM(B9:B14)</f>
        <v>12169.624999999998</v>
      </c>
      <c r="C8" s="6">
        <f t="shared" si="9"/>
        <v>9092.0290000000005</v>
      </c>
      <c r="D8" s="6">
        <f t="shared" si="9"/>
        <v>3105.1</v>
      </c>
      <c r="E8" s="6">
        <f t="shared" si="9"/>
        <v>12197.129000000001</v>
      </c>
      <c r="F8" s="6">
        <f t="shared" si="9"/>
        <v>10951.300999999999</v>
      </c>
      <c r="G8" s="6">
        <f t="shared" si="9"/>
        <v>9165.4599999999991</v>
      </c>
      <c r="H8" s="6">
        <f t="shared" si="9"/>
        <v>3105.3089999999997</v>
      </c>
      <c r="I8" s="6">
        <f t="shared" si="9"/>
        <v>12270.769</v>
      </c>
      <c r="J8" s="6">
        <f t="shared" ref="J8:O8" si="10">SUM(J9:J14)</f>
        <v>9192.152</v>
      </c>
      <c r="K8" s="6">
        <f t="shared" si="10"/>
        <v>3105.3089999999997</v>
      </c>
      <c r="L8" s="6">
        <f t="shared" si="10"/>
        <v>12297.461000000001</v>
      </c>
      <c r="M8" s="6">
        <f t="shared" si="10"/>
        <v>9234.5779999999995</v>
      </c>
      <c r="N8" s="6">
        <f t="shared" si="10"/>
        <v>3105.3090000000002</v>
      </c>
      <c r="O8" s="6">
        <f t="shared" si="10"/>
        <v>12339.886999999999</v>
      </c>
    </row>
    <row r="9" spans="1:15" x14ac:dyDescent="0.3">
      <c r="A9" s="12" t="s">
        <v>15</v>
      </c>
      <c r="B9" s="13">
        <v>9174</v>
      </c>
      <c r="C9" s="13">
        <v>6499.6</v>
      </c>
      <c r="D9" s="13">
        <v>2626.1</v>
      </c>
      <c r="E9" s="13">
        <v>9125.7000000000007</v>
      </c>
      <c r="F9" s="13">
        <v>8489.8870000000006</v>
      </c>
      <c r="G9" s="13">
        <v>6562.0730000000003</v>
      </c>
      <c r="H9" s="13">
        <v>2626.1219999999998</v>
      </c>
      <c r="I9" s="14">
        <f>+G9+H9</f>
        <v>9188.1949999999997</v>
      </c>
      <c r="J9" s="13">
        <v>6525.3450000000003</v>
      </c>
      <c r="K9" s="13">
        <v>2626.1219999999998</v>
      </c>
      <c r="L9" s="14">
        <f>+J9+K9</f>
        <v>9151.4670000000006</v>
      </c>
      <c r="M9" s="13">
        <v>6943.8909999999996</v>
      </c>
      <c r="N9" s="13">
        <v>2226.1219999999998</v>
      </c>
      <c r="O9" s="14">
        <f>+M9+N9</f>
        <v>9170.012999999999</v>
      </c>
    </row>
    <row r="10" spans="1:15" x14ac:dyDescent="0.3">
      <c r="A10" s="12" t="s">
        <v>16</v>
      </c>
      <c r="B10" s="14">
        <v>92.8</v>
      </c>
      <c r="C10" s="14">
        <v>139.5</v>
      </c>
      <c r="D10" s="14">
        <v>0</v>
      </c>
      <c r="E10" s="14">
        <v>139.5</v>
      </c>
      <c r="F10" s="14">
        <v>256.69499999999999</v>
      </c>
      <c r="G10" s="14">
        <v>137.5</v>
      </c>
      <c r="H10" s="14">
        <v>0</v>
      </c>
      <c r="I10" s="14">
        <f t="shared" ref="I10:I73" si="11">+G10+H10</f>
        <v>137.5</v>
      </c>
      <c r="J10" s="14">
        <v>250</v>
      </c>
      <c r="K10" s="14">
        <v>0</v>
      </c>
      <c r="L10" s="14">
        <f t="shared" ref="L10:L14" si="12">+J10+K10</f>
        <v>250</v>
      </c>
      <c r="M10" s="14">
        <v>250</v>
      </c>
      <c r="N10" s="14">
        <v>0</v>
      </c>
      <c r="O10" s="14">
        <f t="shared" ref="O10:O14" si="13">+M10+N10</f>
        <v>250</v>
      </c>
    </row>
    <row r="11" spans="1:15" x14ac:dyDescent="0.3">
      <c r="A11" s="12" t="s">
        <v>17</v>
      </c>
      <c r="B11" s="14">
        <v>145.72899999999998</v>
      </c>
      <c r="C11" s="14">
        <v>90.828999999999994</v>
      </c>
      <c r="D11" s="14">
        <v>54.9</v>
      </c>
      <c r="E11" s="14">
        <v>145.72899999999998</v>
      </c>
      <c r="F11" s="14">
        <v>141.416</v>
      </c>
      <c r="G11" s="14">
        <v>90.828999999999994</v>
      </c>
      <c r="H11" s="14">
        <v>54.9</v>
      </c>
      <c r="I11" s="14">
        <f t="shared" si="11"/>
        <v>145.72899999999998</v>
      </c>
      <c r="J11" s="14">
        <v>90.828999999999994</v>
      </c>
      <c r="K11" s="14">
        <v>54.9</v>
      </c>
      <c r="L11" s="14">
        <f t="shared" si="12"/>
        <v>145.72899999999998</v>
      </c>
      <c r="M11" s="14">
        <v>90.828999999999994</v>
      </c>
      <c r="N11" s="14">
        <v>54.9</v>
      </c>
      <c r="O11" s="14">
        <f t="shared" si="13"/>
        <v>145.72899999999998</v>
      </c>
    </row>
    <row r="12" spans="1:15" x14ac:dyDescent="0.3">
      <c r="A12" s="12" t="s">
        <v>18</v>
      </c>
      <c r="B12" s="14">
        <v>700.9</v>
      </c>
      <c r="C12" s="14">
        <v>730.7</v>
      </c>
      <c r="D12" s="14">
        <v>0</v>
      </c>
      <c r="E12" s="14">
        <v>730.7</v>
      </c>
      <c r="F12" s="14">
        <v>310</v>
      </c>
      <c r="G12" s="14">
        <v>741.7</v>
      </c>
      <c r="H12" s="14">
        <v>0</v>
      </c>
      <c r="I12" s="14">
        <f t="shared" si="11"/>
        <v>741.7</v>
      </c>
      <c r="J12" s="14">
        <v>731.57500000000005</v>
      </c>
      <c r="K12" s="14">
        <v>0</v>
      </c>
      <c r="L12" s="14">
        <f t="shared" si="12"/>
        <v>731.57500000000005</v>
      </c>
      <c r="M12" s="14">
        <v>740.3</v>
      </c>
      <c r="N12" s="14">
        <v>0</v>
      </c>
      <c r="O12" s="14">
        <f t="shared" si="13"/>
        <v>740.3</v>
      </c>
    </row>
    <row r="13" spans="1:15" x14ac:dyDescent="0.3">
      <c r="A13" s="12" t="s">
        <v>19</v>
      </c>
      <c r="B13" s="14">
        <v>1975.4</v>
      </c>
      <c r="C13" s="14">
        <v>1551.4</v>
      </c>
      <c r="D13" s="14">
        <v>424.1</v>
      </c>
      <c r="E13" s="14">
        <v>1975.5</v>
      </c>
      <c r="F13" s="14">
        <v>1683.76</v>
      </c>
      <c r="G13" s="14">
        <v>1551.1619999999998</v>
      </c>
      <c r="H13" s="14">
        <v>424.28699999999998</v>
      </c>
      <c r="I13" s="14">
        <f t="shared" si="11"/>
        <v>1975.4489999999998</v>
      </c>
      <c r="J13" s="14">
        <v>1514.2069999999999</v>
      </c>
      <c r="K13" s="14">
        <v>424.28699999999998</v>
      </c>
      <c r="L13" s="14">
        <f t="shared" si="12"/>
        <v>1938.4939999999999</v>
      </c>
      <c r="M13" s="14">
        <v>1126.162</v>
      </c>
      <c r="N13" s="14">
        <v>824.28700000000003</v>
      </c>
      <c r="O13" s="14">
        <f t="shared" si="13"/>
        <v>1950.4490000000001</v>
      </c>
    </row>
    <row r="14" spans="1:15" x14ac:dyDescent="0.3">
      <c r="A14" s="12" t="s">
        <v>20</v>
      </c>
      <c r="B14" s="14">
        <v>80.795999999999992</v>
      </c>
      <c r="C14" s="14">
        <v>80</v>
      </c>
      <c r="D14" s="14">
        <v>0</v>
      </c>
      <c r="E14" s="14">
        <v>80</v>
      </c>
      <c r="F14" s="14">
        <v>69.542999999999992</v>
      </c>
      <c r="G14" s="14">
        <v>82.195999999999998</v>
      </c>
      <c r="H14" s="14">
        <v>0</v>
      </c>
      <c r="I14" s="14">
        <f t="shared" si="11"/>
        <v>82.195999999999998</v>
      </c>
      <c r="J14" s="14">
        <v>80.195999999999998</v>
      </c>
      <c r="K14" s="14">
        <v>0</v>
      </c>
      <c r="L14" s="14">
        <f t="shared" si="12"/>
        <v>80.195999999999998</v>
      </c>
      <c r="M14" s="14">
        <v>83.396000000000001</v>
      </c>
      <c r="N14" s="14">
        <v>0</v>
      </c>
      <c r="O14" s="14">
        <f t="shared" si="13"/>
        <v>83.396000000000001</v>
      </c>
    </row>
    <row r="15" spans="1:15" x14ac:dyDescent="0.3">
      <c r="A15" s="4" t="s">
        <v>21</v>
      </c>
      <c r="B15" s="10">
        <f t="shared" ref="B15:F15" si="14">SUM(B16:B17)</f>
        <v>2911.2</v>
      </c>
      <c r="C15" s="10">
        <f t="shared" si="14"/>
        <v>1915.3</v>
      </c>
      <c r="D15" s="10">
        <f t="shared" si="14"/>
        <v>1084.9000000000001</v>
      </c>
      <c r="E15" s="10">
        <f t="shared" si="14"/>
        <v>3000.2</v>
      </c>
      <c r="F15" s="10">
        <f t="shared" si="14"/>
        <v>2045.424</v>
      </c>
      <c r="G15" s="10">
        <f t="shared" ref="G15:O15" si="15">SUM(G16:G17)</f>
        <v>2160.0080000000003</v>
      </c>
      <c r="H15" s="10">
        <f t="shared" si="15"/>
        <v>802.23400000000004</v>
      </c>
      <c r="I15" s="10">
        <f t="shared" si="15"/>
        <v>2962.2420000000002</v>
      </c>
      <c r="J15" s="10">
        <f t="shared" si="15"/>
        <v>2118.203</v>
      </c>
      <c r="K15" s="10">
        <f t="shared" si="15"/>
        <v>802.23400000000004</v>
      </c>
      <c r="L15" s="10">
        <f t="shared" si="15"/>
        <v>2920.4369999999999</v>
      </c>
      <c r="M15" s="10">
        <f t="shared" si="15"/>
        <v>2160.0080000000003</v>
      </c>
      <c r="N15" s="10">
        <f t="shared" si="15"/>
        <v>802.23400000000004</v>
      </c>
      <c r="O15" s="10">
        <f t="shared" si="15"/>
        <v>2962.2420000000002</v>
      </c>
    </row>
    <row r="16" spans="1:15" x14ac:dyDescent="0.3">
      <c r="A16" s="12" t="s">
        <v>22</v>
      </c>
      <c r="B16" s="14">
        <v>1360.2</v>
      </c>
      <c r="C16" s="14">
        <v>1377.6</v>
      </c>
      <c r="D16" s="14">
        <v>96.2</v>
      </c>
      <c r="E16" s="14">
        <v>1473.8</v>
      </c>
      <c r="F16" s="14">
        <v>966.22400000000005</v>
      </c>
      <c r="G16" s="14">
        <v>1409.6880000000001</v>
      </c>
      <c r="H16" s="14">
        <v>96.24</v>
      </c>
      <c r="I16" s="14">
        <f t="shared" si="11"/>
        <v>1505.9280000000001</v>
      </c>
      <c r="J16" s="14">
        <v>1383.1030000000001</v>
      </c>
      <c r="K16" s="14">
        <v>96.24</v>
      </c>
      <c r="L16" s="14">
        <f t="shared" ref="L16:L17" si="16">+J16+K16</f>
        <v>1479.3430000000001</v>
      </c>
      <c r="M16" s="14">
        <v>1409.6880000000001</v>
      </c>
      <c r="N16" s="14">
        <v>96.24</v>
      </c>
      <c r="O16" s="14">
        <f t="shared" ref="O16:O17" si="17">+M16+N16</f>
        <v>1505.9280000000001</v>
      </c>
    </row>
    <row r="17" spans="1:15" x14ac:dyDescent="0.3">
      <c r="A17" s="12" t="s">
        <v>23</v>
      </c>
      <c r="B17" s="14">
        <v>1551</v>
      </c>
      <c r="C17" s="14">
        <v>537.70000000000005</v>
      </c>
      <c r="D17" s="14">
        <v>988.7</v>
      </c>
      <c r="E17" s="14">
        <v>1526.4</v>
      </c>
      <c r="F17" s="14">
        <v>1079.2</v>
      </c>
      <c r="G17" s="14">
        <v>750.32</v>
      </c>
      <c r="H17" s="14">
        <v>705.99400000000003</v>
      </c>
      <c r="I17" s="14">
        <f t="shared" si="11"/>
        <v>1456.3140000000001</v>
      </c>
      <c r="J17" s="14">
        <v>735.1</v>
      </c>
      <c r="K17" s="14">
        <v>705.99400000000003</v>
      </c>
      <c r="L17" s="14">
        <f t="shared" si="16"/>
        <v>1441.0940000000001</v>
      </c>
      <c r="M17" s="14">
        <v>750.32</v>
      </c>
      <c r="N17" s="14">
        <v>705.99400000000003</v>
      </c>
      <c r="O17" s="14">
        <f t="shared" si="17"/>
        <v>1456.3140000000001</v>
      </c>
    </row>
    <row r="18" spans="1:15" x14ac:dyDescent="0.3">
      <c r="A18" s="4" t="s">
        <v>24</v>
      </c>
      <c r="B18" s="10">
        <f t="shared" ref="B18:I18" si="18">SUM(B19:B20)</f>
        <v>807.90000000000009</v>
      </c>
      <c r="C18" s="10">
        <f t="shared" si="18"/>
        <v>810.40000000000009</v>
      </c>
      <c r="D18" s="10">
        <f t="shared" si="18"/>
        <v>0</v>
      </c>
      <c r="E18" s="10">
        <f t="shared" si="18"/>
        <v>810.40000000000009</v>
      </c>
      <c r="F18" s="10">
        <f t="shared" si="18"/>
        <v>637.25199999999995</v>
      </c>
      <c r="G18" s="10">
        <f t="shared" si="18"/>
        <v>637.25199999999995</v>
      </c>
      <c r="H18" s="10">
        <f t="shared" si="18"/>
        <v>0</v>
      </c>
      <c r="I18" s="10">
        <f t="shared" si="18"/>
        <v>637.25199999999995</v>
      </c>
      <c r="J18" s="10">
        <f t="shared" ref="J18:O18" si="19">SUM(J19:J20)</f>
        <v>647.75199999999995</v>
      </c>
      <c r="K18" s="10">
        <f t="shared" si="19"/>
        <v>0</v>
      </c>
      <c r="L18" s="10">
        <f t="shared" si="19"/>
        <v>647.75199999999995</v>
      </c>
      <c r="M18" s="10">
        <f t="shared" si="19"/>
        <v>802.95699999999999</v>
      </c>
      <c r="N18" s="10">
        <f t="shared" si="19"/>
        <v>0</v>
      </c>
      <c r="O18" s="10">
        <f t="shared" si="19"/>
        <v>802.95699999999999</v>
      </c>
    </row>
    <row r="19" spans="1:15" x14ac:dyDescent="0.3">
      <c r="A19" s="12" t="s">
        <v>25</v>
      </c>
      <c r="B19" s="14">
        <v>798.2</v>
      </c>
      <c r="C19" s="14">
        <v>798.7</v>
      </c>
      <c r="D19" s="14">
        <v>0</v>
      </c>
      <c r="E19" s="14">
        <v>798.7</v>
      </c>
      <c r="F19" s="14">
        <v>632.73199999999997</v>
      </c>
      <c r="G19" s="14">
        <v>632.73199999999997</v>
      </c>
      <c r="H19" s="14">
        <v>0</v>
      </c>
      <c r="I19" s="14">
        <f t="shared" si="11"/>
        <v>632.73199999999997</v>
      </c>
      <c r="J19" s="14">
        <f>+'[1]Sheet 1'!GP24</f>
        <v>643.23199999999997</v>
      </c>
      <c r="K19" s="14">
        <f>+'[1]Sheet 1'!GQ24</f>
        <v>0</v>
      </c>
      <c r="L19" s="14">
        <f t="shared" ref="L19:L20" si="20">+J19+K19</f>
        <v>643.23199999999997</v>
      </c>
      <c r="M19" s="14">
        <v>793.25699999999995</v>
      </c>
      <c r="N19" s="14">
        <v>0</v>
      </c>
      <c r="O19" s="14">
        <f t="shared" ref="O19:O20" si="21">+M19+N19</f>
        <v>793.25699999999995</v>
      </c>
    </row>
    <row r="20" spans="1:15" x14ac:dyDescent="0.3">
      <c r="A20" s="12" t="s">
        <v>26</v>
      </c>
      <c r="B20" s="14">
        <v>9.6999999999999993</v>
      </c>
      <c r="C20" s="14">
        <v>11.7</v>
      </c>
      <c r="D20" s="14">
        <v>0</v>
      </c>
      <c r="E20" s="14">
        <v>11.7</v>
      </c>
      <c r="F20" s="14">
        <v>4.5199999999999996</v>
      </c>
      <c r="G20" s="14">
        <v>4.5199999999999996</v>
      </c>
      <c r="H20" s="14">
        <v>0</v>
      </c>
      <c r="I20" s="14">
        <f t="shared" si="11"/>
        <v>4.5199999999999996</v>
      </c>
      <c r="J20" s="14">
        <f>+'[1]Sheet 1'!GP25</f>
        <v>4.5199999999999996</v>
      </c>
      <c r="K20" s="14">
        <f>+'[1]Sheet 1'!GQ25</f>
        <v>0</v>
      </c>
      <c r="L20" s="14">
        <f t="shared" si="20"/>
        <v>4.5199999999999996</v>
      </c>
      <c r="M20" s="14">
        <v>9.6999999999999993</v>
      </c>
      <c r="N20" s="14">
        <v>0</v>
      </c>
      <c r="O20" s="14">
        <f t="shared" si="21"/>
        <v>9.6999999999999993</v>
      </c>
    </row>
    <row r="21" spans="1:15" x14ac:dyDescent="0.3">
      <c r="A21" s="4" t="s">
        <v>27</v>
      </c>
      <c r="B21" s="10">
        <f t="shared" ref="B21:I21" si="22">SUM(B22:B26)</f>
        <v>254.24299999999999</v>
      </c>
      <c r="C21" s="10">
        <f t="shared" si="22"/>
        <v>381.339</v>
      </c>
      <c r="D21" s="10">
        <f t="shared" si="22"/>
        <v>0</v>
      </c>
      <c r="E21" s="10">
        <f t="shared" si="22"/>
        <v>381.339</v>
      </c>
      <c r="F21" s="10">
        <f t="shared" si="22"/>
        <v>83.593000000000004</v>
      </c>
      <c r="G21" s="10">
        <f t="shared" si="22"/>
        <v>385.31900000000002</v>
      </c>
      <c r="H21" s="10">
        <f t="shared" si="22"/>
        <v>0</v>
      </c>
      <c r="I21" s="10">
        <f t="shared" si="22"/>
        <v>385.31900000000002</v>
      </c>
      <c r="J21" s="10">
        <f t="shared" ref="J21:O21" si="23">SUM(J22:J26)</f>
        <v>385.27799999999996</v>
      </c>
      <c r="K21" s="10">
        <f t="shared" si="23"/>
        <v>0</v>
      </c>
      <c r="L21" s="10">
        <f t="shared" si="23"/>
        <v>385.27799999999996</v>
      </c>
      <c r="M21" s="10">
        <f t="shared" si="23"/>
        <v>385.27799999999996</v>
      </c>
      <c r="N21" s="10">
        <f t="shared" si="23"/>
        <v>0</v>
      </c>
      <c r="O21" s="10">
        <f t="shared" si="23"/>
        <v>385.27799999999996</v>
      </c>
    </row>
    <row r="22" spans="1:15" x14ac:dyDescent="0.3">
      <c r="A22" s="12" t="s">
        <v>28</v>
      </c>
      <c r="B22" s="15">
        <v>17</v>
      </c>
      <c r="C22" s="15">
        <v>19</v>
      </c>
      <c r="D22" s="15">
        <v>0</v>
      </c>
      <c r="E22" s="15">
        <v>19</v>
      </c>
      <c r="F22" s="15">
        <v>0</v>
      </c>
      <c r="G22" s="15">
        <v>20</v>
      </c>
      <c r="H22" s="15">
        <v>0</v>
      </c>
      <c r="I22" s="14">
        <f t="shared" si="11"/>
        <v>20</v>
      </c>
      <c r="J22" s="15">
        <f>+'[1]Sheet 1'!GP27</f>
        <v>20</v>
      </c>
      <c r="K22" s="15">
        <f>+'[1]Sheet 1'!GQ27</f>
        <v>0</v>
      </c>
      <c r="L22" s="14">
        <f t="shared" ref="L22:L28" si="24">+J22+K22</f>
        <v>20</v>
      </c>
      <c r="M22" s="15">
        <v>20</v>
      </c>
      <c r="N22" s="15">
        <v>0</v>
      </c>
      <c r="O22" s="14">
        <f t="shared" ref="O22:O28" si="25">+M22+N22</f>
        <v>20</v>
      </c>
    </row>
    <row r="23" spans="1:15" x14ac:dyDescent="0.3">
      <c r="A23" s="16" t="s">
        <v>29</v>
      </c>
      <c r="B23" s="15">
        <v>16.7</v>
      </c>
      <c r="C23" s="15">
        <v>16.7</v>
      </c>
      <c r="D23" s="15">
        <v>0</v>
      </c>
      <c r="E23" s="15">
        <v>16.7</v>
      </c>
      <c r="F23" s="15">
        <v>0</v>
      </c>
      <c r="G23" s="15">
        <v>19.7</v>
      </c>
      <c r="H23" s="15">
        <v>0</v>
      </c>
      <c r="I23" s="14">
        <f t="shared" si="11"/>
        <v>19.7</v>
      </c>
      <c r="J23" s="15">
        <f>+'[1]Sheet 1'!GP28</f>
        <v>19.7</v>
      </c>
      <c r="K23" s="15">
        <f>+'[1]Sheet 1'!GQ28</f>
        <v>0</v>
      </c>
      <c r="L23" s="14">
        <f t="shared" si="24"/>
        <v>19.7</v>
      </c>
      <c r="M23" s="15">
        <v>19.7</v>
      </c>
      <c r="N23" s="15">
        <v>0</v>
      </c>
      <c r="O23" s="14">
        <f t="shared" si="25"/>
        <v>19.7</v>
      </c>
    </row>
    <row r="24" spans="1:15" x14ac:dyDescent="0.3">
      <c r="A24" s="12" t="s">
        <v>30</v>
      </c>
      <c r="B24" s="15">
        <v>180</v>
      </c>
      <c r="C24" s="15">
        <v>300</v>
      </c>
      <c r="D24" s="15">
        <v>0</v>
      </c>
      <c r="E24" s="15">
        <v>300</v>
      </c>
      <c r="F24" s="15">
        <v>67.275000000000006</v>
      </c>
      <c r="G24" s="15">
        <f>200+100</f>
        <v>300</v>
      </c>
      <c r="H24" s="15">
        <v>0</v>
      </c>
      <c r="I24" s="14">
        <f t="shared" si="11"/>
        <v>300</v>
      </c>
      <c r="J24" s="15">
        <f>+'[1]Sheet 1'!GP29</f>
        <v>300</v>
      </c>
      <c r="K24" s="15">
        <f>+'[1]Sheet 1'!GQ29</f>
        <v>0</v>
      </c>
      <c r="L24" s="14">
        <f t="shared" si="24"/>
        <v>300</v>
      </c>
      <c r="M24" s="15">
        <v>300</v>
      </c>
      <c r="N24" s="15">
        <v>0</v>
      </c>
      <c r="O24" s="14">
        <f t="shared" si="25"/>
        <v>300</v>
      </c>
    </row>
    <row r="25" spans="1:15" x14ac:dyDescent="0.3">
      <c r="A25" s="12" t="s">
        <v>31</v>
      </c>
      <c r="B25" s="15">
        <v>38.6</v>
      </c>
      <c r="C25" s="15">
        <v>45</v>
      </c>
      <c r="D25" s="15">
        <v>0</v>
      </c>
      <c r="E25" s="15">
        <v>45</v>
      </c>
      <c r="F25" s="15">
        <v>15.74</v>
      </c>
      <c r="G25" s="15">
        <v>45</v>
      </c>
      <c r="H25" s="15">
        <v>0</v>
      </c>
      <c r="I25" s="14">
        <f t="shared" si="11"/>
        <v>45</v>
      </c>
      <c r="J25" s="15">
        <f>+'[1]Sheet 1'!GP30</f>
        <v>45</v>
      </c>
      <c r="K25" s="15">
        <f>+'[1]Sheet 1'!GQ30</f>
        <v>0</v>
      </c>
      <c r="L25" s="14">
        <f t="shared" si="24"/>
        <v>45</v>
      </c>
      <c r="M25" s="15">
        <v>45</v>
      </c>
      <c r="N25" s="15">
        <v>0</v>
      </c>
      <c r="O25" s="14">
        <f t="shared" si="25"/>
        <v>45</v>
      </c>
    </row>
    <row r="26" spans="1:15" x14ac:dyDescent="0.3">
      <c r="A26" s="16" t="s">
        <v>20</v>
      </c>
      <c r="B26" s="15">
        <v>1.9430000000000001</v>
      </c>
      <c r="C26" s="15">
        <v>0.63900000000000001</v>
      </c>
      <c r="D26" s="15">
        <v>0</v>
      </c>
      <c r="E26" s="15">
        <v>0.63900000000000001</v>
      </c>
      <c r="F26" s="15">
        <v>0.57799999999999996</v>
      </c>
      <c r="G26" s="15">
        <v>0.61899999999999999</v>
      </c>
      <c r="H26" s="15">
        <v>0</v>
      </c>
      <c r="I26" s="14">
        <f t="shared" si="11"/>
        <v>0.61899999999999999</v>
      </c>
      <c r="J26" s="15">
        <f>+'[1]Sheet 1'!GP31</f>
        <v>0.57799999999999996</v>
      </c>
      <c r="K26" s="15">
        <f>+'[1]Sheet 1'!GQ31</f>
        <v>0</v>
      </c>
      <c r="L26" s="14">
        <f t="shared" si="24"/>
        <v>0.57799999999999996</v>
      </c>
      <c r="M26" s="15">
        <v>0.57799999999999996</v>
      </c>
      <c r="N26" s="15">
        <v>0</v>
      </c>
      <c r="O26" s="14">
        <f t="shared" si="25"/>
        <v>0.57799999999999996</v>
      </c>
    </row>
    <row r="27" spans="1:15" x14ac:dyDescent="0.3">
      <c r="A27" s="12" t="s">
        <v>32</v>
      </c>
      <c r="B27" s="15">
        <v>158.9</v>
      </c>
      <c r="C27" s="15">
        <v>158.9</v>
      </c>
      <c r="D27" s="15">
        <v>0</v>
      </c>
      <c r="E27" s="15">
        <v>158.9</v>
      </c>
      <c r="F27" s="15">
        <v>158.9</v>
      </c>
      <c r="G27" s="15">
        <v>158.9</v>
      </c>
      <c r="H27" s="15">
        <v>0</v>
      </c>
      <c r="I27" s="14">
        <f t="shared" si="11"/>
        <v>158.9</v>
      </c>
      <c r="J27" s="15">
        <f>+'[1]Sheet 1'!GP32</f>
        <v>158.9</v>
      </c>
      <c r="K27" s="15">
        <f>+'[1]Sheet 1'!GQ32</f>
        <v>0</v>
      </c>
      <c r="L27" s="14">
        <f t="shared" si="24"/>
        <v>158.9</v>
      </c>
      <c r="M27" s="15">
        <v>158.9</v>
      </c>
      <c r="N27" s="15">
        <v>0</v>
      </c>
      <c r="O27" s="14">
        <f t="shared" si="25"/>
        <v>158.9</v>
      </c>
    </row>
    <row r="28" spans="1:15" x14ac:dyDescent="0.3">
      <c r="A28" s="12" t="s">
        <v>33</v>
      </c>
      <c r="B28" s="15">
        <v>154.1</v>
      </c>
      <c r="C28" s="15">
        <v>176.346</v>
      </c>
      <c r="D28" s="15">
        <v>0</v>
      </c>
      <c r="E28" s="15">
        <v>176.346</v>
      </c>
      <c r="F28" s="15">
        <v>158.10999999999999</v>
      </c>
      <c r="G28" s="15">
        <v>188.78800000000001</v>
      </c>
      <c r="H28" s="15">
        <v>0</v>
      </c>
      <c r="I28" s="14">
        <f t="shared" si="11"/>
        <v>188.78800000000001</v>
      </c>
      <c r="J28" s="15">
        <f>+'[1]Sheet 1'!GP33</f>
        <v>188.447</v>
      </c>
      <c r="K28" s="15">
        <f>+'[1]Sheet 1'!GQ33</f>
        <v>0</v>
      </c>
      <c r="L28" s="14">
        <f t="shared" si="24"/>
        <v>188.447</v>
      </c>
      <c r="M28" s="15">
        <v>190.92400000000001</v>
      </c>
      <c r="N28" s="15">
        <v>0</v>
      </c>
      <c r="O28" s="14">
        <f t="shared" si="25"/>
        <v>190.92400000000001</v>
      </c>
    </row>
    <row r="29" spans="1:15" x14ac:dyDescent="0.3">
      <c r="B29" s="17"/>
      <c r="C29" s="17"/>
      <c r="D29" s="17"/>
      <c r="E29" s="17"/>
      <c r="F29" s="17"/>
      <c r="G29" s="17"/>
      <c r="H29" s="17"/>
      <c r="I29" s="8"/>
      <c r="J29" s="17"/>
      <c r="K29" s="17"/>
      <c r="L29" s="8"/>
      <c r="M29" s="17"/>
      <c r="N29" s="17"/>
      <c r="O29" s="8"/>
    </row>
    <row r="30" spans="1:15" x14ac:dyDescent="0.3">
      <c r="A30" s="4" t="s">
        <v>34</v>
      </c>
      <c r="B30" s="6">
        <f t="shared" ref="B30:I30" si="26">+B31+B35+B49+B54+B57+B63+B79+B84</f>
        <v>37920.25</v>
      </c>
      <c r="C30" s="6">
        <f t="shared" si="26"/>
        <v>34309.71</v>
      </c>
      <c r="D30" s="6">
        <f t="shared" si="26"/>
        <v>3810.0059999999999</v>
      </c>
      <c r="E30" s="6">
        <f t="shared" si="26"/>
        <v>38119.716</v>
      </c>
      <c r="F30" s="6">
        <f t="shared" si="26"/>
        <v>30835.007999999994</v>
      </c>
      <c r="G30" s="6">
        <f t="shared" si="26"/>
        <v>35313.206000000006</v>
      </c>
      <c r="H30" s="6">
        <f t="shared" si="26"/>
        <v>4092.4570000000003</v>
      </c>
      <c r="I30" s="6">
        <f t="shared" si="26"/>
        <v>39405.663</v>
      </c>
      <c r="J30" s="6">
        <f t="shared" ref="J30:O30" si="27">+J31+J35+J49+J54+J57+J63+J79+J84</f>
        <v>34632.167999999998</v>
      </c>
      <c r="K30" s="6">
        <f t="shared" si="27"/>
        <v>4092.4370000000004</v>
      </c>
      <c r="L30" s="6">
        <f t="shared" si="27"/>
        <v>38724.605000000003</v>
      </c>
      <c r="M30" s="6">
        <f t="shared" si="27"/>
        <v>34731.255000000005</v>
      </c>
      <c r="N30" s="6">
        <f t="shared" si="27"/>
        <v>4092.4569999999999</v>
      </c>
      <c r="O30" s="6">
        <f t="shared" si="27"/>
        <v>38823.712000000007</v>
      </c>
    </row>
    <row r="31" spans="1:15" x14ac:dyDescent="0.3">
      <c r="A31" s="4" t="s">
        <v>35</v>
      </c>
      <c r="B31" s="6">
        <f t="shared" ref="B31:I31" si="28">+B32+B33+B34</f>
        <v>1674.4999999999998</v>
      </c>
      <c r="C31" s="6">
        <f t="shared" si="28"/>
        <v>1663</v>
      </c>
      <c r="D31" s="6">
        <f t="shared" si="28"/>
        <v>0</v>
      </c>
      <c r="E31" s="6">
        <f t="shared" si="28"/>
        <v>1663</v>
      </c>
      <c r="F31" s="6">
        <f t="shared" si="28"/>
        <v>1591.7470000000001</v>
      </c>
      <c r="G31" s="6">
        <f t="shared" si="28"/>
        <v>1678.0260000000001</v>
      </c>
      <c r="H31" s="6">
        <f t="shared" si="28"/>
        <v>0</v>
      </c>
      <c r="I31" s="6">
        <f t="shared" si="28"/>
        <v>1678.0260000000001</v>
      </c>
      <c r="J31" s="6">
        <f t="shared" ref="J31:O31" si="29">+J32+J33+J34</f>
        <v>1725.9460000000001</v>
      </c>
      <c r="K31" s="6">
        <f t="shared" si="29"/>
        <v>0</v>
      </c>
      <c r="L31" s="6">
        <f t="shared" si="29"/>
        <v>1725.9460000000001</v>
      </c>
      <c r="M31" s="6">
        <f t="shared" si="29"/>
        <v>1711.4470000000001</v>
      </c>
      <c r="N31" s="6">
        <f t="shared" si="29"/>
        <v>0</v>
      </c>
      <c r="O31" s="6">
        <f t="shared" si="29"/>
        <v>1711.4470000000001</v>
      </c>
    </row>
    <row r="32" spans="1:15" x14ac:dyDescent="0.3">
      <c r="A32" s="12" t="s">
        <v>36</v>
      </c>
      <c r="B32" s="13">
        <v>1372.8999999999999</v>
      </c>
      <c r="C32" s="13">
        <v>1377.2</v>
      </c>
      <c r="D32" s="13">
        <v>0</v>
      </c>
      <c r="E32" s="13">
        <v>1377.2</v>
      </c>
      <c r="F32" s="13">
        <v>1311.866</v>
      </c>
      <c r="G32" s="13">
        <v>1364.5260000000001</v>
      </c>
      <c r="H32" s="13">
        <v>0</v>
      </c>
      <c r="I32" s="14">
        <f t="shared" si="11"/>
        <v>1364.5260000000001</v>
      </c>
      <c r="J32" s="13">
        <v>1392.2460000000001</v>
      </c>
      <c r="K32" s="13">
        <v>0</v>
      </c>
      <c r="L32" s="14">
        <f t="shared" ref="L32:L34" si="30">+J32+K32</f>
        <v>1392.2460000000001</v>
      </c>
      <c r="M32" s="13">
        <f>+'[2]Sheet 1'!GY37</f>
        <v>1377.7470000000001</v>
      </c>
      <c r="N32" s="13">
        <f>+'[2]Sheet 1'!GZ37</f>
        <v>0</v>
      </c>
      <c r="O32" s="14">
        <f t="shared" ref="O32:O34" si="31">+M32+N32</f>
        <v>1377.7470000000001</v>
      </c>
    </row>
    <row r="33" spans="1:15" x14ac:dyDescent="0.3">
      <c r="A33" s="12" t="s">
        <v>37</v>
      </c>
      <c r="B33" s="13">
        <v>225</v>
      </c>
      <c r="C33" s="13">
        <v>210.3</v>
      </c>
      <c r="D33" s="13">
        <v>0</v>
      </c>
      <c r="E33" s="13">
        <v>210.3</v>
      </c>
      <c r="F33" s="13">
        <v>205</v>
      </c>
      <c r="G33" s="13">
        <v>238</v>
      </c>
      <c r="H33" s="13">
        <v>0</v>
      </c>
      <c r="I33" s="14">
        <f t="shared" si="11"/>
        <v>238</v>
      </c>
      <c r="J33" s="13">
        <v>258.2</v>
      </c>
      <c r="K33" s="13">
        <v>0</v>
      </c>
      <c r="L33" s="14">
        <f t="shared" si="30"/>
        <v>258.2</v>
      </c>
      <c r="M33" s="13">
        <f>+'[2]Sheet 1'!GY38</f>
        <v>258.2</v>
      </c>
      <c r="N33" s="13">
        <f>+'[2]Sheet 1'!GZ38</f>
        <v>0</v>
      </c>
      <c r="O33" s="14">
        <f t="shared" si="31"/>
        <v>258.2</v>
      </c>
    </row>
    <row r="34" spans="1:15" x14ac:dyDescent="0.3">
      <c r="A34" s="12" t="s">
        <v>38</v>
      </c>
      <c r="B34" s="13">
        <v>76.599999999999994</v>
      </c>
      <c r="C34" s="13">
        <v>75.5</v>
      </c>
      <c r="D34" s="13">
        <v>0</v>
      </c>
      <c r="E34" s="13">
        <v>75.5</v>
      </c>
      <c r="F34" s="13">
        <v>74.881</v>
      </c>
      <c r="G34" s="13">
        <v>75.5</v>
      </c>
      <c r="H34" s="13">
        <v>0</v>
      </c>
      <c r="I34" s="14">
        <f t="shared" si="11"/>
        <v>75.5</v>
      </c>
      <c r="J34" s="13">
        <v>75.5</v>
      </c>
      <c r="K34" s="13">
        <v>0</v>
      </c>
      <c r="L34" s="14">
        <f t="shared" si="30"/>
        <v>75.5</v>
      </c>
      <c r="M34" s="13">
        <f>+'[2]Sheet 1'!GY39</f>
        <v>75.5</v>
      </c>
      <c r="N34" s="13">
        <f>+'[2]Sheet 1'!GZ39</f>
        <v>0</v>
      </c>
      <c r="O34" s="14">
        <f t="shared" si="31"/>
        <v>75.5</v>
      </c>
    </row>
    <row r="35" spans="1:15" x14ac:dyDescent="0.3">
      <c r="A35" s="4" t="s">
        <v>39</v>
      </c>
      <c r="B35" s="10">
        <f t="shared" ref="B35:I35" si="32">SUM(B36:B48)</f>
        <v>24493.05</v>
      </c>
      <c r="C35" s="10">
        <f t="shared" si="32"/>
        <v>21275.637999999999</v>
      </c>
      <c r="D35" s="10">
        <f t="shared" si="32"/>
        <v>3255.355</v>
      </c>
      <c r="E35" s="10">
        <f t="shared" si="32"/>
        <v>24530.992999999999</v>
      </c>
      <c r="F35" s="10">
        <f t="shared" si="32"/>
        <v>18302.78</v>
      </c>
      <c r="G35" s="10">
        <f t="shared" si="32"/>
        <v>22089.585999999999</v>
      </c>
      <c r="H35" s="10">
        <f t="shared" si="32"/>
        <v>3255.335</v>
      </c>
      <c r="I35" s="10">
        <f t="shared" si="32"/>
        <v>25344.920999999998</v>
      </c>
      <c r="J35" s="10">
        <f t="shared" ref="J35:O35" si="33">SUM(J36:J48)</f>
        <v>21018.346999999998</v>
      </c>
      <c r="K35" s="10">
        <f t="shared" si="33"/>
        <v>3674.1150000000002</v>
      </c>
      <c r="L35" s="10">
        <f t="shared" si="33"/>
        <v>24692.462</v>
      </c>
      <c r="M35" s="10">
        <f t="shared" si="33"/>
        <v>21242.993999999999</v>
      </c>
      <c r="N35" s="10">
        <f t="shared" si="33"/>
        <v>3615.4579999999996</v>
      </c>
      <c r="O35" s="10">
        <f t="shared" si="33"/>
        <v>24858.452000000001</v>
      </c>
    </row>
    <row r="36" spans="1:15" x14ac:dyDescent="0.3">
      <c r="A36" s="12" t="s">
        <v>40</v>
      </c>
      <c r="B36" s="14">
        <v>8837.4500000000007</v>
      </c>
      <c r="C36" s="14">
        <v>9092.4500000000007</v>
      </c>
      <c r="D36" s="14">
        <v>0</v>
      </c>
      <c r="E36" s="14">
        <v>9092.4500000000007</v>
      </c>
      <c r="F36" s="14">
        <v>5997.9660000000003</v>
      </c>
      <c r="G36" s="14">
        <v>9156.9750000000004</v>
      </c>
      <c r="H36" s="14">
        <v>0</v>
      </c>
      <c r="I36" s="14">
        <f t="shared" si="11"/>
        <v>9156.9750000000004</v>
      </c>
      <c r="J36" s="14">
        <v>9253.5</v>
      </c>
      <c r="K36" s="14">
        <v>0</v>
      </c>
      <c r="L36" s="14">
        <f t="shared" ref="L36:L48" si="34">+J36+K36</f>
        <v>9253.5</v>
      </c>
      <c r="M36" s="14">
        <v>9195.9500000000007</v>
      </c>
      <c r="N36" s="14">
        <v>0</v>
      </c>
      <c r="O36" s="14">
        <f t="shared" ref="O36:O48" si="35">+M36+N36</f>
        <v>9195.9500000000007</v>
      </c>
    </row>
    <row r="37" spans="1:15" x14ac:dyDescent="0.3">
      <c r="A37" s="12" t="s">
        <v>41</v>
      </c>
      <c r="B37" s="14">
        <v>3000</v>
      </c>
      <c r="C37" s="14">
        <v>3400</v>
      </c>
      <c r="D37" s="14">
        <v>0</v>
      </c>
      <c r="E37" s="14">
        <v>3400</v>
      </c>
      <c r="F37" s="14">
        <v>0</v>
      </c>
      <c r="G37" s="14">
        <v>3800</v>
      </c>
      <c r="H37" s="14">
        <v>0</v>
      </c>
      <c r="I37" s="14">
        <f t="shared" si="11"/>
        <v>3800</v>
      </c>
      <c r="J37" s="14">
        <v>3000</v>
      </c>
      <c r="K37" s="14">
        <v>0</v>
      </c>
      <c r="L37" s="14">
        <f t="shared" si="34"/>
        <v>3000</v>
      </c>
      <c r="M37" s="14">
        <v>3500</v>
      </c>
      <c r="N37" s="14">
        <v>0</v>
      </c>
      <c r="O37" s="14">
        <f t="shared" si="35"/>
        <v>3500</v>
      </c>
    </row>
    <row r="38" spans="1:15" x14ac:dyDescent="0.3">
      <c r="A38" s="12" t="s">
        <v>42</v>
      </c>
      <c r="B38" s="14">
        <v>4385.3</v>
      </c>
      <c r="C38" s="14">
        <v>2661.4</v>
      </c>
      <c r="D38" s="14">
        <v>1734</v>
      </c>
      <c r="E38" s="14">
        <v>4395.3999999999996</v>
      </c>
      <c r="F38" s="14">
        <v>0</v>
      </c>
      <c r="G38" s="14">
        <v>2661.3820000000001</v>
      </c>
      <c r="H38" s="14">
        <v>1733.98</v>
      </c>
      <c r="I38" s="14">
        <f t="shared" si="11"/>
        <v>4395.3620000000001</v>
      </c>
      <c r="J38" s="14">
        <v>2242.5819999999999</v>
      </c>
      <c r="K38" s="14">
        <v>2152.7800000000002</v>
      </c>
      <c r="L38" s="14">
        <f t="shared" si="34"/>
        <v>4395.3620000000001</v>
      </c>
      <c r="M38" s="14">
        <v>2481.3209999999999</v>
      </c>
      <c r="N38" s="14">
        <v>1914.0409999999999</v>
      </c>
      <c r="O38" s="14">
        <f t="shared" si="35"/>
        <v>4395.3620000000001</v>
      </c>
    </row>
    <row r="39" spans="1:15" x14ac:dyDescent="0.3">
      <c r="A39" s="12" t="s">
        <v>43</v>
      </c>
      <c r="B39" s="14">
        <v>92</v>
      </c>
      <c r="C39" s="14">
        <v>92.043000000000006</v>
      </c>
      <c r="D39" s="14">
        <v>0</v>
      </c>
      <c r="E39" s="14">
        <v>92.043000000000006</v>
      </c>
      <c r="F39" s="14">
        <v>112</v>
      </c>
      <c r="G39" s="14">
        <v>92.043000000000006</v>
      </c>
      <c r="H39" s="14">
        <v>0</v>
      </c>
      <c r="I39" s="14">
        <f t="shared" si="11"/>
        <v>92.043000000000006</v>
      </c>
      <c r="J39" s="14">
        <v>92.043000000000006</v>
      </c>
      <c r="K39" s="14">
        <v>0</v>
      </c>
      <c r="L39" s="14">
        <f t="shared" si="34"/>
        <v>92.043000000000006</v>
      </c>
      <c r="M39" s="14">
        <v>92.043000000000006</v>
      </c>
      <c r="N39" s="14">
        <v>0</v>
      </c>
      <c r="O39" s="14">
        <f t="shared" si="35"/>
        <v>92.043000000000006</v>
      </c>
    </row>
    <row r="40" spans="1:15" x14ac:dyDescent="0.3">
      <c r="A40" s="12" t="s">
        <v>44</v>
      </c>
      <c r="B40" s="14">
        <v>30</v>
      </c>
      <c r="C40" s="14">
        <v>30</v>
      </c>
      <c r="D40" s="14">
        <v>0</v>
      </c>
      <c r="E40" s="14">
        <v>30</v>
      </c>
      <c r="F40" s="14">
        <v>0</v>
      </c>
      <c r="G40" s="14">
        <v>30</v>
      </c>
      <c r="H40" s="14">
        <v>0</v>
      </c>
      <c r="I40" s="14">
        <f t="shared" si="11"/>
        <v>30</v>
      </c>
      <c r="J40" s="14">
        <v>30</v>
      </c>
      <c r="K40" s="14">
        <v>0</v>
      </c>
      <c r="L40" s="14">
        <f t="shared" si="34"/>
        <v>30</v>
      </c>
      <c r="M40" s="14">
        <v>30</v>
      </c>
      <c r="N40" s="14">
        <v>0</v>
      </c>
      <c r="O40" s="14">
        <f t="shared" si="35"/>
        <v>30</v>
      </c>
    </row>
    <row r="41" spans="1:15" x14ac:dyDescent="0.3">
      <c r="A41" s="12" t="s">
        <v>45</v>
      </c>
      <c r="B41" s="14">
        <v>10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11"/>
        <v>0</v>
      </c>
      <c r="J41" s="14">
        <v>0</v>
      </c>
      <c r="K41" s="14">
        <v>0</v>
      </c>
      <c r="L41" s="14">
        <f t="shared" si="34"/>
        <v>0</v>
      </c>
      <c r="M41" s="14">
        <v>0</v>
      </c>
      <c r="N41" s="14">
        <v>0</v>
      </c>
      <c r="O41" s="14">
        <f t="shared" si="35"/>
        <v>0</v>
      </c>
    </row>
    <row r="42" spans="1:15" x14ac:dyDescent="0.3">
      <c r="A42" s="12" t="s">
        <v>46</v>
      </c>
      <c r="B42" s="14">
        <v>0</v>
      </c>
      <c r="C42" s="14">
        <v>0</v>
      </c>
      <c r="D42" s="14">
        <v>0</v>
      </c>
      <c r="E42" s="14">
        <v>0</v>
      </c>
      <c r="F42" s="14">
        <v>5925.6</v>
      </c>
      <c r="G42" s="14">
        <v>0</v>
      </c>
      <c r="H42" s="14">
        <v>0</v>
      </c>
      <c r="I42" s="14">
        <f t="shared" si="11"/>
        <v>0</v>
      </c>
      <c r="J42" s="14">
        <v>0</v>
      </c>
      <c r="K42" s="14">
        <v>0</v>
      </c>
      <c r="L42" s="14">
        <f t="shared" si="34"/>
        <v>0</v>
      </c>
      <c r="M42" s="14">
        <v>0</v>
      </c>
      <c r="N42" s="14">
        <v>0</v>
      </c>
      <c r="O42" s="14">
        <f t="shared" si="35"/>
        <v>0</v>
      </c>
    </row>
    <row r="43" spans="1:15" x14ac:dyDescent="0.3">
      <c r="A43" s="12" t="s">
        <v>47</v>
      </c>
      <c r="B43" s="15">
        <v>3717.8</v>
      </c>
      <c r="C43" s="15">
        <v>3045</v>
      </c>
      <c r="D43" s="15">
        <v>0</v>
      </c>
      <c r="E43" s="15">
        <v>3045</v>
      </c>
      <c r="F43" s="14">
        <v>0</v>
      </c>
      <c r="G43" s="14">
        <f>3444.407-100</f>
        <v>3344.4070000000002</v>
      </c>
      <c r="H43" s="14">
        <v>0</v>
      </c>
      <c r="I43" s="14">
        <f t="shared" si="11"/>
        <v>3344.4070000000002</v>
      </c>
      <c r="J43" s="14">
        <v>3248.4969999999998</v>
      </c>
      <c r="K43" s="14">
        <v>0</v>
      </c>
      <c r="L43" s="14">
        <f t="shared" si="34"/>
        <v>3248.4969999999998</v>
      </c>
      <c r="M43" s="14">
        <v>3151.9630000000002</v>
      </c>
      <c r="N43" s="14">
        <v>0</v>
      </c>
      <c r="O43" s="14">
        <f t="shared" si="35"/>
        <v>3151.9630000000002</v>
      </c>
    </row>
    <row r="44" spans="1:15" x14ac:dyDescent="0.3">
      <c r="A44" s="12" t="s">
        <v>48</v>
      </c>
      <c r="B44" s="14">
        <v>227.2</v>
      </c>
      <c r="C44" s="14">
        <v>273.7</v>
      </c>
      <c r="D44" s="14">
        <v>0</v>
      </c>
      <c r="E44" s="14">
        <v>273.7</v>
      </c>
      <c r="F44" s="14">
        <v>0</v>
      </c>
      <c r="G44" s="14">
        <v>323.7</v>
      </c>
      <c r="H44" s="14">
        <v>0</v>
      </c>
      <c r="I44" s="14">
        <f t="shared" si="11"/>
        <v>323.7</v>
      </c>
      <c r="J44" s="14">
        <v>519.20000000000005</v>
      </c>
      <c r="K44" s="14">
        <v>0</v>
      </c>
      <c r="L44" s="14">
        <f t="shared" si="34"/>
        <v>519.20000000000005</v>
      </c>
      <c r="M44" s="14">
        <v>290.7</v>
      </c>
      <c r="N44" s="14">
        <v>0</v>
      </c>
      <c r="O44" s="14">
        <f t="shared" si="35"/>
        <v>290.7</v>
      </c>
    </row>
    <row r="45" spans="1:15" x14ac:dyDescent="0.3">
      <c r="A45" s="12" t="s">
        <v>49</v>
      </c>
      <c r="B45" s="14"/>
      <c r="C45" s="14">
        <v>0</v>
      </c>
      <c r="D45" s="14">
        <v>0</v>
      </c>
      <c r="E45" s="14">
        <v>0</v>
      </c>
      <c r="F45" s="14">
        <v>5968</v>
      </c>
      <c r="G45" s="14">
        <v>0</v>
      </c>
      <c r="H45" s="14">
        <v>0</v>
      </c>
      <c r="I45" s="14">
        <f t="shared" si="11"/>
        <v>0</v>
      </c>
      <c r="J45" s="14">
        <v>0</v>
      </c>
      <c r="K45" s="14">
        <v>0</v>
      </c>
      <c r="L45" s="14">
        <f t="shared" si="34"/>
        <v>0</v>
      </c>
      <c r="M45" s="14">
        <v>0</v>
      </c>
      <c r="N45" s="14">
        <v>0</v>
      </c>
      <c r="O45" s="14">
        <f t="shared" si="35"/>
        <v>0</v>
      </c>
    </row>
    <row r="46" spans="1:15" x14ac:dyDescent="0.3">
      <c r="A46" s="12" t="s">
        <v>50</v>
      </c>
      <c r="B46" s="14">
        <v>760.3</v>
      </c>
      <c r="C46" s="14">
        <v>770.3</v>
      </c>
      <c r="D46" s="14">
        <v>0</v>
      </c>
      <c r="E46" s="14">
        <v>770.3</v>
      </c>
      <c r="F46" s="14">
        <v>0</v>
      </c>
      <c r="G46" s="14">
        <v>770.33399999999995</v>
      </c>
      <c r="H46" s="14">
        <v>0</v>
      </c>
      <c r="I46" s="14">
        <f t="shared" si="11"/>
        <v>770.33399999999995</v>
      </c>
      <c r="J46" s="14">
        <v>721.78</v>
      </c>
      <c r="K46" s="14">
        <v>0</v>
      </c>
      <c r="L46" s="14">
        <f t="shared" si="34"/>
        <v>721.78</v>
      </c>
      <c r="M46" s="14">
        <v>770.33399999999995</v>
      </c>
      <c r="N46" s="14">
        <v>0</v>
      </c>
      <c r="O46" s="14">
        <f t="shared" si="35"/>
        <v>770.33399999999995</v>
      </c>
    </row>
    <row r="47" spans="1:15" x14ac:dyDescent="0.3">
      <c r="A47" s="12" t="s">
        <v>51</v>
      </c>
      <c r="B47" s="14">
        <v>3432</v>
      </c>
      <c r="C47" s="14">
        <v>1910.645</v>
      </c>
      <c r="D47" s="14">
        <v>1521.355</v>
      </c>
      <c r="E47" s="14">
        <v>3432</v>
      </c>
      <c r="F47" s="14">
        <v>299.214</v>
      </c>
      <c r="G47" s="14">
        <v>1910.645</v>
      </c>
      <c r="H47" s="14">
        <v>1521.355</v>
      </c>
      <c r="I47" s="14">
        <f t="shared" si="11"/>
        <v>3432</v>
      </c>
      <c r="J47" s="14">
        <v>1910.645</v>
      </c>
      <c r="K47" s="14">
        <v>1521.335</v>
      </c>
      <c r="L47" s="14">
        <f t="shared" si="34"/>
        <v>3431.98</v>
      </c>
      <c r="M47" s="14">
        <v>1730.5830000000001</v>
      </c>
      <c r="N47" s="14">
        <v>1701.4169999999999</v>
      </c>
      <c r="O47" s="14">
        <f t="shared" si="35"/>
        <v>3432</v>
      </c>
    </row>
    <row r="48" spans="1:15" x14ac:dyDescent="0.3">
      <c r="A48" s="12" t="s">
        <v>52</v>
      </c>
      <c r="B48" s="14">
        <v>1</v>
      </c>
      <c r="C48" s="14">
        <v>0.1</v>
      </c>
      <c r="D48" s="14">
        <v>0</v>
      </c>
      <c r="E48" s="14">
        <v>0.1</v>
      </c>
      <c r="F48" s="14">
        <v>0</v>
      </c>
      <c r="G48" s="14">
        <v>0.1</v>
      </c>
      <c r="H48" s="14">
        <v>0</v>
      </c>
      <c r="I48" s="14">
        <f t="shared" si="11"/>
        <v>0.1</v>
      </c>
      <c r="J48" s="14">
        <v>0.1</v>
      </c>
      <c r="K48" s="14">
        <v>0</v>
      </c>
      <c r="L48" s="14">
        <f t="shared" si="34"/>
        <v>0.1</v>
      </c>
      <c r="M48" s="14">
        <v>0.1</v>
      </c>
      <c r="N48" s="14">
        <v>0</v>
      </c>
      <c r="O48" s="14">
        <f t="shared" si="35"/>
        <v>0.1</v>
      </c>
    </row>
    <row r="49" spans="1:15" x14ac:dyDescent="0.3">
      <c r="A49" s="4" t="s">
        <v>53</v>
      </c>
      <c r="B49" s="10">
        <f t="shared" ref="B49:I49" si="36">SUM(B50:B53)</f>
        <v>1368</v>
      </c>
      <c r="C49" s="10">
        <f t="shared" si="36"/>
        <v>1386</v>
      </c>
      <c r="D49" s="10">
        <f t="shared" si="36"/>
        <v>0</v>
      </c>
      <c r="E49" s="10">
        <f t="shared" si="36"/>
        <v>1386</v>
      </c>
      <c r="F49" s="10">
        <f t="shared" si="36"/>
        <v>1209.71</v>
      </c>
      <c r="G49" s="10">
        <f t="shared" si="36"/>
        <v>1390</v>
      </c>
      <c r="H49" s="10">
        <f t="shared" si="36"/>
        <v>0</v>
      </c>
      <c r="I49" s="10">
        <f t="shared" si="36"/>
        <v>1390</v>
      </c>
      <c r="J49" s="10">
        <f t="shared" ref="J49:O49" si="37">SUM(J50:J53)</f>
        <v>1342</v>
      </c>
      <c r="K49" s="10">
        <f t="shared" si="37"/>
        <v>0</v>
      </c>
      <c r="L49" s="10">
        <f t="shared" si="37"/>
        <v>1342</v>
      </c>
      <c r="M49" s="10">
        <f t="shared" si="37"/>
        <v>1393.5</v>
      </c>
      <c r="N49" s="10">
        <f t="shared" si="37"/>
        <v>0</v>
      </c>
      <c r="O49" s="10">
        <f t="shared" si="37"/>
        <v>1393.5</v>
      </c>
    </row>
    <row r="50" spans="1:15" x14ac:dyDescent="0.3">
      <c r="A50" s="12" t="s">
        <v>54</v>
      </c>
      <c r="B50" s="14">
        <v>410.5</v>
      </c>
      <c r="C50" s="14">
        <v>410.5</v>
      </c>
      <c r="D50" s="14">
        <v>0</v>
      </c>
      <c r="E50" s="14">
        <v>410.5</v>
      </c>
      <c r="F50" s="14">
        <v>401.2</v>
      </c>
      <c r="G50" s="14">
        <v>410.5</v>
      </c>
      <c r="H50" s="14">
        <v>0</v>
      </c>
      <c r="I50" s="14">
        <f t="shared" si="11"/>
        <v>410.5</v>
      </c>
      <c r="J50" s="14">
        <v>359.5</v>
      </c>
      <c r="K50" s="14">
        <v>0</v>
      </c>
      <c r="L50" s="14">
        <f t="shared" ref="L50:L53" si="38">+J50+K50</f>
        <v>359.5</v>
      </c>
      <c r="M50" s="14">
        <v>410.5</v>
      </c>
      <c r="N50" s="14">
        <v>0</v>
      </c>
      <c r="O50" s="14">
        <f t="shared" ref="O50:O53" si="39">+M50+N50</f>
        <v>410.5</v>
      </c>
    </row>
    <row r="51" spans="1:15" x14ac:dyDescent="0.3">
      <c r="A51" s="12" t="s">
        <v>55</v>
      </c>
      <c r="B51" s="14">
        <v>905</v>
      </c>
      <c r="C51" s="14">
        <v>905</v>
      </c>
      <c r="D51" s="14">
        <v>0</v>
      </c>
      <c r="E51" s="14">
        <v>905</v>
      </c>
      <c r="F51" s="14">
        <v>800</v>
      </c>
      <c r="G51" s="14">
        <v>905</v>
      </c>
      <c r="H51" s="14">
        <v>0</v>
      </c>
      <c r="I51" s="14">
        <f t="shared" si="11"/>
        <v>905</v>
      </c>
      <c r="J51" s="14">
        <v>912</v>
      </c>
      <c r="K51" s="14">
        <v>0</v>
      </c>
      <c r="L51" s="14">
        <f t="shared" si="38"/>
        <v>912</v>
      </c>
      <c r="M51" s="14">
        <v>912</v>
      </c>
      <c r="N51" s="14">
        <v>0</v>
      </c>
      <c r="O51" s="14">
        <f t="shared" si="39"/>
        <v>912</v>
      </c>
    </row>
    <row r="52" spans="1:15" x14ac:dyDescent="0.3">
      <c r="A52" s="12" t="s">
        <v>56</v>
      </c>
      <c r="B52" s="14">
        <v>22.5</v>
      </c>
      <c r="C52" s="14">
        <v>37.5</v>
      </c>
      <c r="D52" s="14">
        <v>0</v>
      </c>
      <c r="E52" s="14">
        <v>37.5</v>
      </c>
      <c r="F52" s="14">
        <v>3.85</v>
      </c>
      <c r="G52" s="14">
        <v>41.5</v>
      </c>
      <c r="H52" s="14">
        <v>0</v>
      </c>
      <c r="I52" s="14">
        <f t="shared" si="11"/>
        <v>41.5</v>
      </c>
      <c r="J52" s="14">
        <v>37.5</v>
      </c>
      <c r="K52" s="14">
        <v>0</v>
      </c>
      <c r="L52" s="14">
        <f t="shared" si="38"/>
        <v>37.5</v>
      </c>
      <c r="M52" s="14">
        <v>38</v>
      </c>
      <c r="N52" s="14">
        <v>0</v>
      </c>
      <c r="O52" s="14">
        <f t="shared" si="39"/>
        <v>38</v>
      </c>
    </row>
    <row r="53" spans="1:15" x14ac:dyDescent="0.3">
      <c r="A53" s="12" t="s">
        <v>57</v>
      </c>
      <c r="B53" s="14">
        <v>30</v>
      </c>
      <c r="C53" s="14">
        <v>33</v>
      </c>
      <c r="D53" s="14">
        <v>0</v>
      </c>
      <c r="E53" s="14">
        <v>33</v>
      </c>
      <c r="F53" s="14">
        <v>4.66</v>
      </c>
      <c r="G53" s="14">
        <v>33</v>
      </c>
      <c r="H53" s="14">
        <v>0</v>
      </c>
      <c r="I53" s="14">
        <f t="shared" si="11"/>
        <v>33</v>
      </c>
      <c r="J53" s="14">
        <v>33</v>
      </c>
      <c r="K53" s="14">
        <v>0</v>
      </c>
      <c r="L53" s="14">
        <f t="shared" si="38"/>
        <v>33</v>
      </c>
      <c r="M53" s="14">
        <v>33</v>
      </c>
      <c r="N53" s="14">
        <v>0</v>
      </c>
      <c r="O53" s="14">
        <f t="shared" si="39"/>
        <v>33</v>
      </c>
    </row>
    <row r="54" spans="1:15" x14ac:dyDescent="0.3">
      <c r="A54" s="4" t="s">
        <v>58</v>
      </c>
      <c r="B54" s="10">
        <f t="shared" ref="B54:I54" si="40">SUM(B55:B56)</f>
        <v>30</v>
      </c>
      <c r="C54" s="10">
        <f t="shared" si="40"/>
        <v>45</v>
      </c>
      <c r="D54" s="10">
        <f t="shared" si="40"/>
        <v>0</v>
      </c>
      <c r="E54" s="10">
        <f t="shared" si="40"/>
        <v>45</v>
      </c>
      <c r="F54" s="10">
        <f t="shared" si="40"/>
        <v>111</v>
      </c>
      <c r="G54" s="10">
        <f t="shared" si="40"/>
        <v>111</v>
      </c>
      <c r="H54" s="10">
        <f t="shared" si="40"/>
        <v>0</v>
      </c>
      <c r="I54" s="10">
        <f t="shared" si="40"/>
        <v>111</v>
      </c>
      <c r="J54" s="10">
        <f t="shared" ref="J54:O54" si="41">SUM(J55:J56)</f>
        <v>131</v>
      </c>
      <c r="K54" s="10">
        <f t="shared" si="41"/>
        <v>0</v>
      </c>
      <c r="L54" s="10">
        <f t="shared" si="41"/>
        <v>131</v>
      </c>
      <c r="M54" s="10">
        <f t="shared" si="41"/>
        <v>237</v>
      </c>
      <c r="N54" s="10">
        <f t="shared" si="41"/>
        <v>0</v>
      </c>
      <c r="O54" s="10">
        <f t="shared" si="41"/>
        <v>237</v>
      </c>
    </row>
    <row r="55" spans="1:15" x14ac:dyDescent="0.3">
      <c r="A55" s="12" t="s">
        <v>59</v>
      </c>
      <c r="B55" s="14">
        <v>30</v>
      </c>
      <c r="C55" s="14">
        <v>30</v>
      </c>
      <c r="D55" s="14">
        <v>0</v>
      </c>
      <c r="E55" s="14">
        <v>30</v>
      </c>
      <c r="F55" s="14">
        <v>33</v>
      </c>
      <c r="G55" s="14">
        <v>33</v>
      </c>
      <c r="H55" s="14">
        <v>0</v>
      </c>
      <c r="I55" s="14">
        <f t="shared" si="11"/>
        <v>33</v>
      </c>
      <c r="J55" s="14">
        <v>33</v>
      </c>
      <c r="K55" s="14">
        <v>0</v>
      </c>
      <c r="L55" s="14">
        <f t="shared" ref="L55:L56" si="42">+J55+K55</f>
        <v>33</v>
      </c>
      <c r="M55" s="14">
        <v>33</v>
      </c>
      <c r="N55" s="14">
        <v>0</v>
      </c>
      <c r="O55" s="14">
        <f t="shared" ref="O55:O56" si="43">+M55+N55</f>
        <v>33</v>
      </c>
    </row>
    <row r="56" spans="1:15" x14ac:dyDescent="0.3">
      <c r="A56" s="16" t="s">
        <v>60</v>
      </c>
      <c r="B56" s="14">
        <v>0</v>
      </c>
      <c r="C56" s="14">
        <v>15</v>
      </c>
      <c r="D56" s="14">
        <v>0</v>
      </c>
      <c r="E56" s="14">
        <v>15</v>
      </c>
      <c r="F56" s="14">
        <v>78</v>
      </c>
      <c r="G56" s="14">
        <v>78</v>
      </c>
      <c r="H56" s="14">
        <v>0</v>
      </c>
      <c r="I56" s="14">
        <f t="shared" si="11"/>
        <v>78</v>
      </c>
      <c r="J56" s="14">
        <v>98</v>
      </c>
      <c r="K56" s="14">
        <v>0</v>
      </c>
      <c r="L56" s="14">
        <f t="shared" si="42"/>
        <v>98</v>
      </c>
      <c r="M56" s="14">
        <v>204</v>
      </c>
      <c r="N56" s="14">
        <v>0</v>
      </c>
      <c r="O56" s="14">
        <f t="shared" si="43"/>
        <v>204</v>
      </c>
    </row>
    <row r="57" spans="1:15" x14ac:dyDescent="0.3">
      <c r="A57" s="4" t="s">
        <v>61</v>
      </c>
      <c r="B57" s="5">
        <f t="shared" ref="B57:I57" si="44">SUM(B58:B62)</f>
        <v>9153.1999999999989</v>
      </c>
      <c r="C57" s="5">
        <f t="shared" si="44"/>
        <v>8176.81</v>
      </c>
      <c r="D57" s="5">
        <f t="shared" si="44"/>
        <v>837.11300000000006</v>
      </c>
      <c r="E57" s="5">
        <f t="shared" si="44"/>
        <v>9013.9229999999989</v>
      </c>
      <c r="F57" s="5">
        <f t="shared" si="44"/>
        <v>7729.6549999999997</v>
      </c>
      <c r="G57" s="5">
        <f t="shared" si="44"/>
        <v>8178.0750000000007</v>
      </c>
      <c r="H57" s="5">
        <f t="shared" si="44"/>
        <v>837.12200000000007</v>
      </c>
      <c r="I57" s="5">
        <f t="shared" si="44"/>
        <v>9015.1970000000001</v>
      </c>
      <c r="J57" s="5">
        <f t="shared" ref="J57:O57" si="45">SUM(J58:J62)</f>
        <v>8094.5560000000005</v>
      </c>
      <c r="K57" s="5">
        <f t="shared" si="45"/>
        <v>843.44499999999994</v>
      </c>
      <c r="L57" s="5">
        <f t="shared" si="45"/>
        <v>8938.0010000000002</v>
      </c>
      <c r="M57" s="5">
        <f t="shared" si="45"/>
        <v>8101.9060000000009</v>
      </c>
      <c r="N57" s="5">
        <f t="shared" si="45"/>
        <v>902.12200000000007</v>
      </c>
      <c r="O57" s="5">
        <f t="shared" si="45"/>
        <v>9004.0280000000002</v>
      </c>
    </row>
    <row r="58" spans="1:15" x14ac:dyDescent="0.3">
      <c r="A58" s="12" t="s">
        <v>62</v>
      </c>
      <c r="B58" s="14">
        <v>1497.5</v>
      </c>
      <c r="C58" s="14">
        <v>1391</v>
      </c>
      <c r="D58" s="14">
        <v>0</v>
      </c>
      <c r="E58" s="14">
        <v>1391</v>
      </c>
      <c r="F58" s="14">
        <v>1010.28</v>
      </c>
      <c r="G58" s="14">
        <v>1391</v>
      </c>
      <c r="H58" s="14">
        <v>0</v>
      </c>
      <c r="I58" s="14">
        <f t="shared" si="11"/>
        <v>1391</v>
      </c>
      <c r="J58" s="14">
        <v>1378.925</v>
      </c>
      <c r="K58" s="14">
        <v>0</v>
      </c>
      <c r="L58" s="14">
        <f t="shared" ref="L58:L62" si="46">+J58+K58</f>
        <v>1378.925</v>
      </c>
      <c r="M58" s="14">
        <v>1385.5730000000001</v>
      </c>
      <c r="N58" s="14">
        <v>0</v>
      </c>
      <c r="O58" s="14">
        <f t="shared" ref="O58:O62" si="47">+M58+N58</f>
        <v>1385.5730000000001</v>
      </c>
    </row>
    <row r="59" spans="1:15" x14ac:dyDescent="0.3">
      <c r="A59" s="12" t="s">
        <v>63</v>
      </c>
      <c r="B59" s="14">
        <v>864.6</v>
      </c>
      <c r="C59" s="14">
        <v>895.75</v>
      </c>
      <c r="D59" s="14">
        <v>0</v>
      </c>
      <c r="E59" s="14">
        <v>895.75</v>
      </c>
      <c r="F59" s="14">
        <v>753.55</v>
      </c>
      <c r="G59" s="14">
        <v>897</v>
      </c>
      <c r="H59" s="14">
        <v>0</v>
      </c>
      <c r="I59" s="14">
        <f t="shared" si="11"/>
        <v>897</v>
      </c>
      <c r="J59" s="14">
        <v>883.2</v>
      </c>
      <c r="K59" s="14">
        <v>0</v>
      </c>
      <c r="L59" s="14">
        <f t="shared" si="46"/>
        <v>883.2</v>
      </c>
      <c r="M59" s="14">
        <v>889.24699999999996</v>
      </c>
      <c r="N59" s="14">
        <v>0</v>
      </c>
      <c r="O59" s="14">
        <f t="shared" si="47"/>
        <v>889.24699999999996</v>
      </c>
    </row>
    <row r="60" spans="1:15" x14ac:dyDescent="0.3">
      <c r="A60" s="12" t="s">
        <v>64</v>
      </c>
      <c r="B60" s="14">
        <v>488.7</v>
      </c>
      <c r="C60" s="14">
        <v>132.13499999999999</v>
      </c>
      <c r="D60" s="14">
        <v>325.21300000000002</v>
      </c>
      <c r="E60" s="14">
        <v>457.34800000000001</v>
      </c>
      <c r="F60" s="14">
        <v>290</v>
      </c>
      <c r="G60" s="14">
        <v>132.13499999999999</v>
      </c>
      <c r="H60" s="14">
        <v>325.21300000000002</v>
      </c>
      <c r="I60" s="14">
        <f t="shared" si="11"/>
        <v>457.34800000000001</v>
      </c>
      <c r="J60" s="14">
        <v>81.295000000000002</v>
      </c>
      <c r="K60" s="14">
        <v>325.21300000000002</v>
      </c>
      <c r="L60" s="14">
        <f t="shared" si="46"/>
        <v>406.50800000000004</v>
      </c>
      <c r="M60" s="14">
        <v>115.54600000000001</v>
      </c>
      <c r="N60" s="14">
        <v>325.21300000000002</v>
      </c>
      <c r="O60" s="14">
        <f t="shared" si="47"/>
        <v>440.75900000000001</v>
      </c>
    </row>
    <row r="61" spans="1:15" x14ac:dyDescent="0.3">
      <c r="A61" s="12" t="s">
        <v>65</v>
      </c>
      <c r="B61" s="14">
        <v>110.8</v>
      </c>
      <c r="C61" s="14">
        <v>112.925</v>
      </c>
      <c r="D61" s="14">
        <v>0</v>
      </c>
      <c r="E61" s="14">
        <v>112.925</v>
      </c>
      <c r="F61" s="14">
        <v>104.925</v>
      </c>
      <c r="G61" s="14">
        <v>112.925</v>
      </c>
      <c r="H61" s="14">
        <v>0</v>
      </c>
      <c r="I61" s="14">
        <f t="shared" si="11"/>
        <v>112.925</v>
      </c>
      <c r="J61" s="14">
        <v>112.905</v>
      </c>
      <c r="K61" s="14">
        <v>0</v>
      </c>
      <c r="L61" s="14">
        <f t="shared" si="46"/>
        <v>112.905</v>
      </c>
      <c r="M61" s="14">
        <v>112.925</v>
      </c>
      <c r="N61" s="14">
        <v>0</v>
      </c>
      <c r="O61" s="14">
        <f t="shared" si="47"/>
        <v>112.925</v>
      </c>
    </row>
    <row r="62" spans="1:15" x14ac:dyDescent="0.3">
      <c r="A62" s="12" t="s">
        <v>66</v>
      </c>
      <c r="B62" s="14">
        <v>6191.5999999999995</v>
      </c>
      <c r="C62" s="14">
        <v>5645</v>
      </c>
      <c r="D62" s="14">
        <v>511.9</v>
      </c>
      <c r="E62" s="14">
        <v>6156.9</v>
      </c>
      <c r="F62" s="14">
        <v>5570.9</v>
      </c>
      <c r="G62" s="14">
        <v>5645.0150000000003</v>
      </c>
      <c r="H62" s="14">
        <v>511.90899999999999</v>
      </c>
      <c r="I62" s="14">
        <f t="shared" si="11"/>
        <v>6156.924</v>
      </c>
      <c r="J62" s="14">
        <v>5638.2309999999998</v>
      </c>
      <c r="K62" s="14">
        <v>518.23199999999997</v>
      </c>
      <c r="L62" s="14">
        <f t="shared" si="46"/>
        <v>6156.4629999999997</v>
      </c>
      <c r="M62" s="14">
        <v>5598.6150000000007</v>
      </c>
      <c r="N62" s="14">
        <v>576.90899999999999</v>
      </c>
      <c r="O62" s="14">
        <f t="shared" si="47"/>
        <v>6175.5240000000003</v>
      </c>
    </row>
    <row r="63" spans="1:15" x14ac:dyDescent="0.3">
      <c r="A63" s="4" t="s">
        <v>67</v>
      </c>
      <c r="B63" s="5">
        <f t="shared" ref="B63:I63" si="48">SUM(B64:B78)</f>
        <v>1856.7</v>
      </c>
      <c r="C63" s="5">
        <f t="shared" si="48"/>
        <v>2082.3000000000002</v>
      </c>
      <c r="D63" s="5">
        <f t="shared" si="48"/>
        <v>0</v>
      </c>
      <c r="E63" s="5">
        <f t="shared" si="48"/>
        <v>2082.3000000000002</v>
      </c>
      <c r="F63" s="5">
        <f t="shared" si="48"/>
        <v>1481.2439999999999</v>
      </c>
      <c r="G63" s="5">
        <f t="shared" si="48"/>
        <v>2041.3189999999997</v>
      </c>
      <c r="H63" s="5">
        <f t="shared" si="48"/>
        <v>0</v>
      </c>
      <c r="I63" s="5">
        <f t="shared" si="48"/>
        <v>2041.3189999999997</v>
      </c>
      <c r="J63" s="5">
        <f t="shared" ref="J63:O63" si="49">SUM(J64:J78)</f>
        <v>2011.3189999999997</v>
      </c>
      <c r="K63" s="5">
        <f t="shared" si="49"/>
        <v>0</v>
      </c>
      <c r="L63" s="5">
        <f t="shared" si="49"/>
        <v>2011.3189999999997</v>
      </c>
      <c r="M63" s="5">
        <f t="shared" si="49"/>
        <v>2040.8189999999997</v>
      </c>
      <c r="N63" s="5">
        <f t="shared" si="49"/>
        <v>0</v>
      </c>
      <c r="O63" s="5">
        <f t="shared" si="49"/>
        <v>2040.8189999999997</v>
      </c>
    </row>
    <row r="64" spans="1:15" x14ac:dyDescent="0.3">
      <c r="A64" s="12" t="s">
        <v>68</v>
      </c>
      <c r="B64" s="14">
        <v>339</v>
      </c>
      <c r="C64" s="14">
        <v>390.5</v>
      </c>
      <c r="D64" s="14">
        <v>0</v>
      </c>
      <c r="E64" s="14">
        <v>390.5</v>
      </c>
      <c r="F64" s="14">
        <v>0</v>
      </c>
      <c r="G64" s="14">
        <v>390.5</v>
      </c>
      <c r="H64" s="14">
        <v>0</v>
      </c>
      <c r="I64" s="14">
        <f t="shared" si="11"/>
        <v>390.5</v>
      </c>
      <c r="J64" s="14">
        <v>355.5</v>
      </c>
      <c r="K64" s="14">
        <v>0</v>
      </c>
      <c r="L64" s="14">
        <f t="shared" ref="L64:L78" si="50">+J64+K64</f>
        <v>355.5</v>
      </c>
      <c r="M64" s="14">
        <v>387.5</v>
      </c>
      <c r="N64" s="14">
        <v>0</v>
      </c>
      <c r="O64" s="14">
        <f t="shared" ref="O64:O78" si="51">+M64+N64</f>
        <v>387.5</v>
      </c>
    </row>
    <row r="65" spans="1:15" x14ac:dyDescent="0.3">
      <c r="A65" s="12" t="s">
        <v>69</v>
      </c>
      <c r="B65" s="14">
        <v>139.6</v>
      </c>
      <c r="C65" s="14">
        <v>139.6</v>
      </c>
      <c r="D65" s="14">
        <v>0</v>
      </c>
      <c r="E65" s="14">
        <v>139.6</v>
      </c>
      <c r="F65" s="14">
        <v>0</v>
      </c>
      <c r="G65" s="14">
        <v>139.57499999999999</v>
      </c>
      <c r="H65" s="14">
        <v>0</v>
      </c>
      <c r="I65" s="14">
        <f t="shared" si="11"/>
        <v>139.57499999999999</v>
      </c>
      <c r="J65" s="14">
        <v>139.57499999999999</v>
      </c>
      <c r="K65" s="14">
        <v>0</v>
      </c>
      <c r="L65" s="14">
        <f t="shared" si="50"/>
        <v>139.57499999999999</v>
      </c>
      <c r="M65" s="14">
        <v>139.57499999999999</v>
      </c>
      <c r="N65" s="14">
        <v>0</v>
      </c>
      <c r="O65" s="14">
        <f t="shared" si="51"/>
        <v>139.57499999999999</v>
      </c>
    </row>
    <row r="66" spans="1:15" x14ac:dyDescent="0.3">
      <c r="A66" s="12" t="s">
        <v>70</v>
      </c>
      <c r="B66" s="14">
        <v>0</v>
      </c>
      <c r="C66" s="14">
        <v>206.5</v>
      </c>
      <c r="D66" s="14">
        <v>0</v>
      </c>
      <c r="E66" s="14">
        <v>206.5</v>
      </c>
      <c r="F66" s="14">
        <v>206.5</v>
      </c>
      <c r="G66" s="14">
        <v>206.5</v>
      </c>
      <c r="H66" s="14">
        <v>0</v>
      </c>
      <c r="I66" s="14">
        <f t="shared" si="11"/>
        <v>206.5</v>
      </c>
      <c r="J66" s="14">
        <v>206.5</v>
      </c>
      <c r="K66" s="14">
        <v>0</v>
      </c>
      <c r="L66" s="14">
        <f t="shared" si="50"/>
        <v>206.5</v>
      </c>
      <c r="M66" s="14">
        <v>206.5</v>
      </c>
      <c r="N66" s="14">
        <v>0</v>
      </c>
      <c r="O66" s="14">
        <f t="shared" si="51"/>
        <v>206.5</v>
      </c>
    </row>
    <row r="67" spans="1:15" x14ac:dyDescent="0.3">
      <c r="A67" s="12" t="s">
        <v>71</v>
      </c>
      <c r="B67" s="14">
        <v>1097</v>
      </c>
      <c r="C67" s="14">
        <v>1097</v>
      </c>
      <c r="D67" s="14">
        <v>0</v>
      </c>
      <c r="E67" s="14">
        <v>1097</v>
      </c>
      <c r="F67" s="14">
        <v>1001.4</v>
      </c>
      <c r="G67" s="14">
        <v>1001.4</v>
      </c>
      <c r="H67" s="14">
        <v>0</v>
      </c>
      <c r="I67" s="14">
        <f t="shared" si="11"/>
        <v>1001.4</v>
      </c>
      <c r="J67" s="14">
        <v>1001.4</v>
      </c>
      <c r="K67" s="14">
        <v>0</v>
      </c>
      <c r="L67" s="14">
        <f t="shared" si="50"/>
        <v>1001.4</v>
      </c>
      <c r="M67" s="14">
        <v>1001.4</v>
      </c>
      <c r="N67" s="14">
        <v>0</v>
      </c>
      <c r="O67" s="14">
        <f t="shared" si="51"/>
        <v>1001.4</v>
      </c>
    </row>
    <row r="68" spans="1:15" x14ac:dyDescent="0.3">
      <c r="A68" s="12" t="s">
        <v>72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f t="shared" si="11"/>
        <v>0</v>
      </c>
      <c r="J68" s="14">
        <v>0</v>
      </c>
      <c r="K68" s="14">
        <v>0</v>
      </c>
      <c r="L68" s="14">
        <f t="shared" si="50"/>
        <v>0</v>
      </c>
      <c r="M68" s="14">
        <v>0</v>
      </c>
      <c r="N68" s="14">
        <v>0</v>
      </c>
      <c r="O68" s="14">
        <f t="shared" si="51"/>
        <v>0</v>
      </c>
    </row>
    <row r="69" spans="1:15" x14ac:dyDescent="0.3">
      <c r="A69" s="12" t="s">
        <v>73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f t="shared" si="11"/>
        <v>0</v>
      </c>
      <c r="J69" s="14">
        <v>0</v>
      </c>
      <c r="K69" s="14">
        <v>0</v>
      </c>
      <c r="L69" s="14">
        <f t="shared" si="50"/>
        <v>0</v>
      </c>
      <c r="M69" s="14">
        <v>0</v>
      </c>
      <c r="N69" s="14">
        <v>0</v>
      </c>
      <c r="O69" s="14">
        <f t="shared" si="51"/>
        <v>0</v>
      </c>
    </row>
    <row r="70" spans="1:15" x14ac:dyDescent="0.3">
      <c r="A70" s="12" t="s">
        <v>74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11"/>
        <v>0</v>
      </c>
      <c r="J70" s="14">
        <v>0</v>
      </c>
      <c r="K70" s="14">
        <v>0</v>
      </c>
      <c r="L70" s="14">
        <f t="shared" si="50"/>
        <v>0</v>
      </c>
      <c r="M70" s="14">
        <v>0</v>
      </c>
      <c r="N70" s="14">
        <v>0</v>
      </c>
      <c r="O70" s="14">
        <f t="shared" si="51"/>
        <v>0</v>
      </c>
    </row>
    <row r="71" spans="1:15" x14ac:dyDescent="0.3">
      <c r="A71" s="12" t="s">
        <v>75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f t="shared" si="11"/>
        <v>0</v>
      </c>
      <c r="J71" s="14">
        <v>0</v>
      </c>
      <c r="K71" s="14">
        <v>0</v>
      </c>
      <c r="L71" s="14">
        <f t="shared" si="50"/>
        <v>0</v>
      </c>
      <c r="M71" s="14">
        <v>0</v>
      </c>
      <c r="N71" s="14">
        <v>0</v>
      </c>
      <c r="O71" s="14">
        <f t="shared" si="51"/>
        <v>0</v>
      </c>
    </row>
    <row r="72" spans="1:15" x14ac:dyDescent="0.3">
      <c r="A72" s="12" t="s">
        <v>76</v>
      </c>
      <c r="B72" s="14">
        <v>47.4</v>
      </c>
      <c r="C72" s="14">
        <v>47.4</v>
      </c>
      <c r="D72" s="14">
        <v>0</v>
      </c>
      <c r="E72" s="14">
        <v>47.4</v>
      </c>
      <c r="F72" s="14">
        <v>47.395000000000003</v>
      </c>
      <c r="G72" s="14">
        <v>47.395000000000003</v>
      </c>
      <c r="H72" s="14">
        <v>0</v>
      </c>
      <c r="I72" s="14">
        <f t="shared" si="11"/>
        <v>47.395000000000003</v>
      </c>
      <c r="J72" s="14">
        <v>47.395000000000003</v>
      </c>
      <c r="K72" s="14">
        <v>0</v>
      </c>
      <c r="L72" s="14">
        <f t="shared" si="50"/>
        <v>47.395000000000003</v>
      </c>
      <c r="M72" s="14">
        <v>47.395000000000003</v>
      </c>
      <c r="N72" s="14">
        <v>0</v>
      </c>
      <c r="O72" s="14">
        <f t="shared" si="51"/>
        <v>47.395000000000003</v>
      </c>
    </row>
    <row r="73" spans="1:15" x14ac:dyDescent="0.3">
      <c r="A73" s="12" t="s">
        <v>77</v>
      </c>
      <c r="B73" s="14">
        <v>32.4</v>
      </c>
      <c r="C73" s="14">
        <v>0</v>
      </c>
      <c r="D73" s="14">
        <v>0</v>
      </c>
      <c r="E73" s="14">
        <v>0</v>
      </c>
      <c r="F73" s="14">
        <v>54.649000000000001</v>
      </c>
      <c r="G73" s="14">
        <v>54.649000000000001</v>
      </c>
      <c r="H73" s="14">
        <v>0</v>
      </c>
      <c r="I73" s="14">
        <f t="shared" si="11"/>
        <v>54.649000000000001</v>
      </c>
      <c r="J73" s="14">
        <v>54.649000000000001</v>
      </c>
      <c r="K73" s="14">
        <v>0</v>
      </c>
      <c r="L73" s="14">
        <f t="shared" si="50"/>
        <v>54.649000000000001</v>
      </c>
      <c r="M73" s="14">
        <v>54.649000000000001</v>
      </c>
      <c r="N73" s="14">
        <v>0</v>
      </c>
      <c r="O73" s="14">
        <f t="shared" si="51"/>
        <v>54.649000000000001</v>
      </c>
    </row>
    <row r="74" spans="1:15" x14ac:dyDescent="0.3">
      <c r="A74" s="12" t="s">
        <v>78</v>
      </c>
      <c r="B74" s="14">
        <v>171.3</v>
      </c>
      <c r="C74" s="14">
        <v>171.3</v>
      </c>
      <c r="D74" s="14">
        <v>0</v>
      </c>
      <c r="E74" s="14">
        <v>171.3</v>
      </c>
      <c r="F74" s="14">
        <v>171.3</v>
      </c>
      <c r="G74" s="14">
        <v>171.3</v>
      </c>
      <c r="H74" s="14">
        <v>0</v>
      </c>
      <c r="I74" s="14">
        <f t="shared" ref="I74:I78" si="52">+G74+H74</f>
        <v>171.3</v>
      </c>
      <c r="J74" s="14">
        <v>171.3</v>
      </c>
      <c r="K74" s="14">
        <v>0</v>
      </c>
      <c r="L74" s="14">
        <f t="shared" si="50"/>
        <v>171.3</v>
      </c>
      <c r="M74" s="14">
        <v>171.3</v>
      </c>
      <c r="N74" s="14">
        <v>0</v>
      </c>
      <c r="O74" s="14">
        <f t="shared" si="51"/>
        <v>171.3</v>
      </c>
    </row>
    <row r="75" spans="1:15" x14ac:dyDescent="0.3">
      <c r="A75" s="12" t="s">
        <v>79</v>
      </c>
      <c r="B75" s="14">
        <v>30</v>
      </c>
      <c r="C75" s="14">
        <v>30</v>
      </c>
      <c r="D75" s="14">
        <v>0</v>
      </c>
      <c r="E75" s="14">
        <v>30</v>
      </c>
      <c r="F75" s="14">
        <v>0</v>
      </c>
      <c r="G75" s="14">
        <v>0</v>
      </c>
      <c r="H75" s="14">
        <v>0</v>
      </c>
      <c r="I75" s="14">
        <f t="shared" si="52"/>
        <v>0</v>
      </c>
      <c r="J75" s="14">
        <v>35</v>
      </c>
      <c r="K75" s="14">
        <v>0</v>
      </c>
      <c r="L75" s="14">
        <f t="shared" si="50"/>
        <v>35</v>
      </c>
      <c r="M75" s="14">
        <v>32.5</v>
      </c>
      <c r="N75" s="14">
        <v>0</v>
      </c>
      <c r="O75" s="14">
        <f t="shared" si="51"/>
        <v>32.5</v>
      </c>
    </row>
    <row r="76" spans="1:15" x14ac:dyDescent="0.3">
      <c r="A76" s="12" t="s">
        <v>80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30</v>
      </c>
      <c r="H76" s="14">
        <v>0</v>
      </c>
      <c r="I76" s="14">
        <f t="shared" si="52"/>
        <v>30</v>
      </c>
      <c r="J76" s="14">
        <v>0</v>
      </c>
      <c r="K76" s="14">
        <v>0</v>
      </c>
      <c r="L76" s="14">
        <f t="shared" si="50"/>
        <v>0</v>
      </c>
      <c r="M76" s="14">
        <v>0</v>
      </c>
      <c r="N76" s="14">
        <v>0</v>
      </c>
      <c r="O76" s="14">
        <f t="shared" si="51"/>
        <v>0</v>
      </c>
    </row>
    <row r="77" spans="1:15" x14ac:dyDescent="0.3">
      <c r="A77" s="12" t="s">
        <v>81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f t="shared" si="52"/>
        <v>0</v>
      </c>
      <c r="J77" s="14">
        <v>0</v>
      </c>
      <c r="K77" s="14">
        <v>0</v>
      </c>
      <c r="L77" s="14">
        <f t="shared" si="50"/>
        <v>0</v>
      </c>
      <c r="M77" s="14">
        <v>0</v>
      </c>
      <c r="N77" s="14">
        <v>0</v>
      </c>
      <c r="O77" s="14">
        <f t="shared" si="51"/>
        <v>0</v>
      </c>
    </row>
    <row r="78" spans="1:15" x14ac:dyDescent="0.3">
      <c r="A78" s="12" t="s">
        <v>82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f t="shared" si="52"/>
        <v>0</v>
      </c>
      <c r="J78" s="14">
        <v>0</v>
      </c>
      <c r="K78" s="14">
        <v>0</v>
      </c>
      <c r="L78" s="14">
        <f t="shared" si="50"/>
        <v>0</v>
      </c>
      <c r="M78" s="14">
        <v>0</v>
      </c>
      <c r="N78" s="14">
        <v>0</v>
      </c>
      <c r="O78" s="14">
        <f t="shared" si="51"/>
        <v>0</v>
      </c>
    </row>
    <row r="79" spans="1:15" x14ac:dyDescent="0.3">
      <c r="A79" s="4" t="s">
        <v>83</v>
      </c>
      <c r="B79" s="10">
        <f t="shared" ref="B79:I79" si="53">SUM(B80:B83)</f>
        <v>-335.6</v>
      </c>
      <c r="C79" s="10">
        <f t="shared" si="53"/>
        <v>-22.799999999999997</v>
      </c>
      <c r="D79" s="10">
        <f t="shared" si="53"/>
        <v>0</v>
      </c>
      <c r="E79" s="10">
        <f t="shared" si="53"/>
        <v>-22.799999999999997</v>
      </c>
      <c r="F79" s="10">
        <f t="shared" si="53"/>
        <v>345.87200000000007</v>
      </c>
      <c r="G79" s="10">
        <f t="shared" si="53"/>
        <v>-99.800000000000011</v>
      </c>
      <c r="H79" s="10">
        <f t="shared" si="53"/>
        <v>0</v>
      </c>
      <c r="I79" s="10">
        <f t="shared" si="53"/>
        <v>-99.800000000000011</v>
      </c>
      <c r="J79" s="10">
        <f t="shared" ref="J79:O79" si="54">SUM(J80:J83)</f>
        <v>409</v>
      </c>
      <c r="K79" s="10">
        <f t="shared" si="54"/>
        <v>0</v>
      </c>
      <c r="L79" s="10">
        <f t="shared" si="54"/>
        <v>409</v>
      </c>
      <c r="M79" s="10">
        <f t="shared" si="54"/>
        <v>159</v>
      </c>
      <c r="N79" s="10">
        <f t="shared" si="54"/>
        <v>0</v>
      </c>
      <c r="O79" s="10">
        <f t="shared" si="54"/>
        <v>159</v>
      </c>
    </row>
    <row r="80" spans="1:15" x14ac:dyDescent="0.3">
      <c r="A80" s="12" t="s">
        <v>84</v>
      </c>
      <c r="B80" s="14">
        <v>-99.3</v>
      </c>
      <c r="C80" s="14">
        <v>-34.299999999999997</v>
      </c>
      <c r="D80" s="14">
        <v>0</v>
      </c>
      <c r="E80" s="14">
        <v>-34.299999999999997</v>
      </c>
      <c r="F80" s="14">
        <v>-123.89999999999999</v>
      </c>
      <c r="G80" s="14">
        <v>-114.3</v>
      </c>
      <c r="H80" s="14">
        <v>0</v>
      </c>
      <c r="I80" s="14">
        <f t="shared" ref="I80:I84" si="55">+G80+H80</f>
        <v>-114.3</v>
      </c>
      <c r="J80" s="14">
        <f>+'[1]Sheet 1'!GP101</f>
        <v>-113.5</v>
      </c>
      <c r="K80" s="14">
        <f>+'[1]Sheet 1'!GQ101</f>
        <v>0</v>
      </c>
      <c r="L80" s="14">
        <f t="shared" ref="L80:L84" si="56">+J80+K80</f>
        <v>-113.5</v>
      </c>
      <c r="M80" s="14">
        <v>-113.5</v>
      </c>
      <c r="N80" s="14">
        <v>0</v>
      </c>
      <c r="O80" s="14">
        <f t="shared" ref="O80:O83" si="57">+M80+N80</f>
        <v>-113.5</v>
      </c>
    </row>
    <row r="81" spans="1:15" x14ac:dyDescent="0.3">
      <c r="A81" s="16" t="s">
        <v>85</v>
      </c>
      <c r="B81" s="14">
        <v>0</v>
      </c>
      <c r="C81" s="14">
        <v>-68</v>
      </c>
      <c r="D81" s="14">
        <v>0</v>
      </c>
      <c r="E81" s="14">
        <v>-68</v>
      </c>
      <c r="F81" s="14">
        <v>457.66700000000003</v>
      </c>
      <c r="G81" s="14">
        <v>-65</v>
      </c>
      <c r="H81" s="14">
        <v>0</v>
      </c>
      <c r="I81" s="14">
        <f t="shared" si="55"/>
        <v>-65</v>
      </c>
      <c r="J81" s="14">
        <f>+'[1]Sheet 1'!GP102</f>
        <v>443</v>
      </c>
      <c r="K81" s="14">
        <f>+'[1]Sheet 1'!GQ102</f>
        <v>0</v>
      </c>
      <c r="L81" s="14">
        <f t="shared" si="56"/>
        <v>443</v>
      </c>
      <c r="M81" s="14">
        <v>193</v>
      </c>
      <c r="N81" s="14">
        <v>0</v>
      </c>
      <c r="O81" s="14">
        <f t="shared" si="57"/>
        <v>193</v>
      </c>
    </row>
    <row r="82" spans="1:15" x14ac:dyDescent="0.3">
      <c r="A82" s="12" t="s">
        <v>86</v>
      </c>
      <c r="B82" s="14">
        <v>-315.8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f t="shared" si="55"/>
        <v>0</v>
      </c>
      <c r="J82" s="14">
        <f>+'[1]Sheet 1'!GP103</f>
        <v>0</v>
      </c>
      <c r="K82" s="14">
        <f>+'[1]Sheet 1'!GQ103</f>
        <v>0</v>
      </c>
      <c r="L82" s="14">
        <f t="shared" si="56"/>
        <v>0</v>
      </c>
      <c r="M82" s="14">
        <v>0</v>
      </c>
      <c r="N82" s="14">
        <v>0</v>
      </c>
      <c r="O82" s="14">
        <f t="shared" si="57"/>
        <v>0</v>
      </c>
    </row>
    <row r="83" spans="1:15" x14ac:dyDescent="0.3">
      <c r="A83" s="12" t="s">
        <v>87</v>
      </c>
      <c r="B83" s="14">
        <v>79.5</v>
      </c>
      <c r="C83" s="14">
        <v>79.5</v>
      </c>
      <c r="D83" s="14">
        <v>0</v>
      </c>
      <c r="E83" s="14">
        <v>79.5</v>
      </c>
      <c r="F83" s="14">
        <v>12.105</v>
      </c>
      <c r="G83" s="14">
        <v>79.5</v>
      </c>
      <c r="H83" s="14">
        <v>0</v>
      </c>
      <c r="I83" s="14">
        <f t="shared" si="55"/>
        <v>79.5</v>
      </c>
      <c r="J83" s="14">
        <f>+'[1]Sheet 1'!GP104</f>
        <v>79.5</v>
      </c>
      <c r="K83" s="14">
        <f>+'[1]Sheet 1'!GQ104</f>
        <v>0</v>
      </c>
      <c r="L83" s="14">
        <f t="shared" si="56"/>
        <v>79.5</v>
      </c>
      <c r="M83" s="14">
        <v>79.5</v>
      </c>
      <c r="N83" s="14">
        <v>0</v>
      </c>
      <c r="O83" s="14">
        <f t="shared" si="57"/>
        <v>79.5</v>
      </c>
    </row>
    <row r="84" spans="1:15" x14ac:dyDescent="0.3">
      <c r="A84" s="4" t="s">
        <v>88</v>
      </c>
      <c r="B84" s="10">
        <v>-319.59999999999997</v>
      </c>
      <c r="C84" s="10">
        <v>-296.23800000000006</v>
      </c>
      <c r="D84" s="10">
        <v>-282.46199999999999</v>
      </c>
      <c r="E84" s="10">
        <v>-578.70000000000005</v>
      </c>
      <c r="F84" s="10">
        <v>63</v>
      </c>
      <c r="G84" s="10">
        <v>-75</v>
      </c>
      <c r="H84" s="10">
        <v>0</v>
      </c>
      <c r="I84" s="20">
        <f t="shared" si="55"/>
        <v>-75</v>
      </c>
      <c r="J84" s="10">
        <f>+'[1]Sheet 1'!GP105</f>
        <v>-100</v>
      </c>
      <c r="K84" s="10">
        <f>+'[1]Sheet 1'!GQ105</f>
        <v>-425.12299999999999</v>
      </c>
      <c r="L84" s="20">
        <f t="shared" si="56"/>
        <v>-525.12300000000005</v>
      </c>
      <c r="M84" s="10">
        <v>-155.411</v>
      </c>
      <c r="N84" s="10">
        <v>-425.12299999999999</v>
      </c>
      <c r="O84" s="10">
        <f>+'[2]Sheet 1'!HA105</f>
        <v>-580.53399999999999</v>
      </c>
    </row>
    <row r="85" spans="1:15" x14ac:dyDescent="0.3">
      <c r="B85" s="1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5" x14ac:dyDescent="0.3">
      <c r="A86" s="4" t="s">
        <v>89</v>
      </c>
      <c r="B86" s="10">
        <f t="shared" ref="B86:I86" si="58">+B87+B88</f>
        <v>1926.3</v>
      </c>
      <c r="C86" s="10">
        <f t="shared" si="58"/>
        <v>1945</v>
      </c>
      <c r="D86" s="10">
        <f t="shared" si="58"/>
        <v>0</v>
      </c>
      <c r="E86" s="10">
        <f t="shared" si="58"/>
        <v>1945</v>
      </c>
      <c r="F86" s="10">
        <f t="shared" si="58"/>
        <v>0</v>
      </c>
      <c r="G86" s="10">
        <f t="shared" si="58"/>
        <v>2010</v>
      </c>
      <c r="H86" s="10">
        <f t="shared" si="58"/>
        <v>0</v>
      </c>
      <c r="I86" s="10">
        <f t="shared" si="58"/>
        <v>2010</v>
      </c>
      <c r="J86" s="10">
        <f t="shared" ref="J86:L86" si="59">+J87+J88</f>
        <v>1945</v>
      </c>
      <c r="K86" s="10">
        <f t="shared" si="59"/>
        <v>0</v>
      </c>
      <c r="L86" s="10">
        <f t="shared" si="59"/>
        <v>1945</v>
      </c>
      <c r="M86" s="10">
        <f>+M87+M88</f>
        <v>1970</v>
      </c>
      <c r="N86" s="10">
        <f t="shared" ref="N86:O86" si="60">+N87+N88</f>
        <v>0</v>
      </c>
      <c r="O86" s="10">
        <f t="shared" si="60"/>
        <v>1970</v>
      </c>
    </row>
    <row r="87" spans="1:15" x14ac:dyDescent="0.3">
      <c r="A87" s="12" t="s">
        <v>90</v>
      </c>
      <c r="B87" s="14">
        <v>1716</v>
      </c>
      <c r="C87" s="14">
        <v>1725</v>
      </c>
      <c r="D87" s="14">
        <v>0</v>
      </c>
      <c r="E87" s="14">
        <v>1725</v>
      </c>
      <c r="F87" s="14">
        <v>0</v>
      </c>
      <c r="G87" s="14">
        <v>1775</v>
      </c>
      <c r="H87" s="14">
        <v>0</v>
      </c>
      <c r="I87" s="14">
        <f t="shared" ref="I87:I88" si="61">+G87+H87</f>
        <v>1775</v>
      </c>
      <c r="J87" s="14">
        <f>+'[1]Sheet 1'!GP108</f>
        <v>1725</v>
      </c>
      <c r="K87" s="14">
        <f>+'[1]Sheet 1'!GQ108</f>
        <v>0</v>
      </c>
      <c r="L87" s="14">
        <f t="shared" ref="L87:L88" si="62">+J87+K87</f>
        <v>1725</v>
      </c>
      <c r="M87" s="14">
        <v>1740</v>
      </c>
      <c r="N87" s="14">
        <v>0</v>
      </c>
      <c r="O87" s="14">
        <f t="shared" ref="O87:O88" si="63">+M87+N87</f>
        <v>1740</v>
      </c>
    </row>
    <row r="88" spans="1:15" x14ac:dyDescent="0.3">
      <c r="A88" s="12" t="s">
        <v>91</v>
      </c>
      <c r="B88" s="14">
        <v>210.3</v>
      </c>
      <c r="C88" s="14">
        <v>220</v>
      </c>
      <c r="D88" s="14">
        <v>0</v>
      </c>
      <c r="E88" s="14">
        <v>220</v>
      </c>
      <c r="F88" s="14">
        <v>0</v>
      </c>
      <c r="G88" s="14">
        <v>235</v>
      </c>
      <c r="H88" s="14">
        <v>0</v>
      </c>
      <c r="I88" s="14">
        <f t="shared" si="61"/>
        <v>235</v>
      </c>
      <c r="J88" s="14">
        <f>+'[1]Sheet 1'!GP109</f>
        <v>220</v>
      </c>
      <c r="K88" s="14">
        <f>+'[1]Sheet 1'!GQ109</f>
        <v>0</v>
      </c>
      <c r="L88" s="14">
        <f t="shared" si="62"/>
        <v>220</v>
      </c>
      <c r="M88" s="14">
        <v>230</v>
      </c>
      <c r="N88" s="14">
        <v>0</v>
      </c>
      <c r="O88" s="14">
        <f t="shared" si="63"/>
        <v>230</v>
      </c>
    </row>
    <row r="89" spans="1:15" x14ac:dyDescent="0.3">
      <c r="B89" s="17"/>
      <c r="C89" s="17"/>
      <c r="D89" s="17"/>
      <c r="E89" s="17"/>
      <c r="F89" s="17"/>
      <c r="G89" s="17"/>
      <c r="H89" s="17"/>
      <c r="I89" s="8"/>
      <c r="J89" s="17"/>
      <c r="K89" s="17"/>
      <c r="L89" s="8"/>
      <c r="M89" s="8"/>
      <c r="N89" s="8"/>
      <c r="O89" s="8"/>
    </row>
    <row r="90" spans="1:15" x14ac:dyDescent="0.3">
      <c r="A90" s="4" t="s">
        <v>92</v>
      </c>
      <c r="B90" s="10">
        <f t="shared" ref="B90:I90" si="64">+B91+B92</f>
        <v>97.4</v>
      </c>
      <c r="C90" s="10">
        <f t="shared" si="64"/>
        <v>101.735</v>
      </c>
      <c r="D90" s="10">
        <f t="shared" si="64"/>
        <v>0</v>
      </c>
      <c r="E90" s="10">
        <f t="shared" si="64"/>
        <v>101.735</v>
      </c>
      <c r="F90" s="10">
        <f t="shared" si="64"/>
        <v>101.96599999999999</v>
      </c>
      <c r="G90" s="10">
        <f t="shared" si="64"/>
        <v>107.366</v>
      </c>
      <c r="H90" s="10">
        <f t="shared" si="64"/>
        <v>0</v>
      </c>
      <c r="I90" s="10">
        <f t="shared" si="64"/>
        <v>107.366</v>
      </c>
      <c r="J90" s="10">
        <f t="shared" ref="J90:L90" si="65">+J91+J92</f>
        <v>105.366</v>
      </c>
      <c r="K90" s="10">
        <f t="shared" si="65"/>
        <v>0</v>
      </c>
      <c r="L90" s="10">
        <f t="shared" si="65"/>
        <v>105.366</v>
      </c>
      <c r="M90" s="10">
        <f>+M91+M92</f>
        <v>105.366</v>
      </c>
      <c r="N90" s="10">
        <f t="shared" ref="N90:O90" si="66">+N91+N92</f>
        <v>0</v>
      </c>
      <c r="O90" s="10">
        <f t="shared" si="66"/>
        <v>105.366</v>
      </c>
    </row>
    <row r="91" spans="1:15" x14ac:dyDescent="0.3">
      <c r="A91" s="16" t="s">
        <v>93</v>
      </c>
      <c r="B91" s="14">
        <v>95</v>
      </c>
      <c r="C91" s="14">
        <v>99.4</v>
      </c>
      <c r="D91" s="14">
        <v>0</v>
      </c>
      <c r="E91" s="14">
        <v>99.4</v>
      </c>
      <c r="F91" s="14">
        <v>99.6</v>
      </c>
      <c r="G91" s="14">
        <v>105</v>
      </c>
      <c r="H91" s="14">
        <v>0</v>
      </c>
      <c r="I91" s="14">
        <f t="shared" ref="I91:I92" si="67">+G91+H91</f>
        <v>105</v>
      </c>
      <c r="J91" s="14">
        <v>103</v>
      </c>
      <c r="K91" s="14">
        <v>0</v>
      </c>
      <c r="L91" s="14">
        <f t="shared" ref="L91:L92" si="68">+J91+K91</f>
        <v>103</v>
      </c>
      <c r="M91" s="14">
        <f>+'[2]Sheet 1'!GY118</f>
        <v>103</v>
      </c>
      <c r="N91" s="14">
        <v>0</v>
      </c>
      <c r="O91" s="14">
        <f t="shared" ref="O91:O92" si="69">+M91+N91</f>
        <v>103</v>
      </c>
    </row>
    <row r="92" spans="1:15" x14ac:dyDescent="0.3">
      <c r="A92" s="16" t="s">
        <v>94</v>
      </c>
      <c r="B92" s="14">
        <v>2.4</v>
      </c>
      <c r="C92" s="14">
        <v>2.335</v>
      </c>
      <c r="D92" s="14">
        <v>0</v>
      </c>
      <c r="E92" s="14">
        <v>2.335</v>
      </c>
      <c r="F92" s="14">
        <v>2.3660000000000001</v>
      </c>
      <c r="G92" s="14">
        <v>2.3660000000000001</v>
      </c>
      <c r="H92" s="14">
        <v>0</v>
      </c>
      <c r="I92" s="14">
        <f t="shared" si="67"/>
        <v>2.3660000000000001</v>
      </c>
      <c r="J92" s="14">
        <v>2.3660000000000001</v>
      </c>
      <c r="K92" s="14">
        <v>0</v>
      </c>
      <c r="L92" s="14">
        <f t="shared" si="68"/>
        <v>2.3660000000000001</v>
      </c>
      <c r="M92" s="14">
        <f>+'[2]Sheet 1'!GY119</f>
        <v>2.3660000000000001</v>
      </c>
      <c r="N92" s="14">
        <v>0</v>
      </c>
      <c r="O92" s="14">
        <f t="shared" si="69"/>
        <v>2.3660000000000001</v>
      </c>
    </row>
    <row r="93" spans="1:15" x14ac:dyDescent="0.3">
      <c r="A93" s="19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2020-07-09T19:56:40Z</dcterms:created>
  <dcterms:modified xsi:type="dcterms:W3CDTF">2020-12-22T07:52:46Z</dcterms:modified>
</cp:coreProperties>
</file>