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ampaign\Government Relations\Communications\Budget Updates\2019 Updates\"/>
    </mc:Choice>
  </mc:AlternateContent>
  <xr:revisionPtr revIDLastSave="0" documentId="13_ncr:1_{A27EF19B-9DD8-42C2-95A0-217F50311DE3}" xr6:coauthVersionLast="40" xr6:coauthVersionMax="40" xr10:uidLastSave="{00000000-0000-0000-0000-000000000000}"/>
  <bookViews>
    <workbookView xWindow="0" yWindow="0" windowWidth="16770" windowHeight="9675" xr2:uid="{0590005D-C442-46F0-9D76-B9D6FB15F2D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0" i="1" l="1"/>
  <c r="E21" i="1"/>
  <c r="E18" i="1"/>
  <c r="E15" i="1"/>
  <c r="E8" i="1"/>
  <c r="E86" i="1"/>
  <c r="G86" i="1"/>
  <c r="F86" i="1"/>
  <c r="C86" i="1"/>
  <c r="B86" i="1"/>
  <c r="E79" i="1"/>
  <c r="E61" i="1"/>
  <c r="E55" i="1"/>
  <c r="E48" i="1"/>
  <c r="E35" i="1"/>
  <c r="E31" i="1"/>
  <c r="E7" i="1" l="1"/>
  <c r="E53" i="1"/>
  <c r="E30" i="1" s="1"/>
  <c r="E4" i="1" s="1"/>
  <c r="D92" i="1"/>
  <c r="J92" i="1" s="1"/>
  <c r="D91" i="1"/>
  <c r="I91" i="1" s="1"/>
  <c r="D88" i="1"/>
  <c r="D87" i="1"/>
  <c r="D84" i="1"/>
  <c r="D83" i="1"/>
  <c r="D82" i="1"/>
  <c r="D81" i="1"/>
  <c r="I81" i="1" s="1"/>
  <c r="D80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0" i="1"/>
  <c r="D59" i="1"/>
  <c r="D58" i="1"/>
  <c r="D57" i="1"/>
  <c r="D56" i="1"/>
  <c r="D54" i="1"/>
  <c r="D52" i="1"/>
  <c r="D51" i="1"/>
  <c r="D50" i="1"/>
  <c r="D49" i="1"/>
  <c r="D47" i="1"/>
  <c r="D46" i="1"/>
  <c r="D45" i="1"/>
  <c r="D44" i="1"/>
  <c r="D43" i="1"/>
  <c r="D42" i="1"/>
  <c r="D41" i="1"/>
  <c r="D40" i="1"/>
  <c r="D39" i="1"/>
  <c r="D38" i="1"/>
  <c r="D37" i="1"/>
  <c r="D36" i="1"/>
  <c r="D34" i="1"/>
  <c r="D33" i="1"/>
  <c r="D32" i="1"/>
  <c r="D28" i="1"/>
  <c r="D27" i="1"/>
  <c r="D26" i="1"/>
  <c r="D25" i="1"/>
  <c r="D24" i="1"/>
  <c r="D23" i="1"/>
  <c r="D22" i="1"/>
  <c r="D20" i="1"/>
  <c r="D19" i="1"/>
  <c r="D17" i="1"/>
  <c r="D16" i="1"/>
  <c r="D14" i="1"/>
  <c r="D13" i="1"/>
  <c r="D12" i="1"/>
  <c r="D11" i="1"/>
  <c r="D10" i="1"/>
  <c r="D9" i="1"/>
  <c r="G53" i="1"/>
  <c r="F53" i="1"/>
  <c r="C53" i="1"/>
  <c r="B53" i="1"/>
  <c r="G8" i="1"/>
  <c r="F8" i="1"/>
  <c r="C8" i="1"/>
  <c r="B8" i="1"/>
  <c r="H88" i="1"/>
  <c r="H87" i="1"/>
  <c r="H84" i="1"/>
  <c r="H83" i="1"/>
  <c r="H82" i="1"/>
  <c r="H80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0" i="1"/>
  <c r="H59" i="1"/>
  <c r="H58" i="1"/>
  <c r="H57" i="1"/>
  <c r="H56" i="1"/>
  <c r="H54" i="1"/>
  <c r="H53" i="1" s="1"/>
  <c r="H52" i="1"/>
  <c r="H51" i="1"/>
  <c r="H50" i="1"/>
  <c r="H49" i="1"/>
  <c r="H47" i="1"/>
  <c r="H46" i="1"/>
  <c r="H45" i="1"/>
  <c r="H44" i="1"/>
  <c r="H43" i="1"/>
  <c r="H42" i="1"/>
  <c r="H41" i="1"/>
  <c r="H40" i="1"/>
  <c r="H39" i="1"/>
  <c r="H38" i="1"/>
  <c r="H37" i="1"/>
  <c r="H36" i="1"/>
  <c r="H34" i="1"/>
  <c r="H33" i="1"/>
  <c r="H32" i="1"/>
  <c r="H28" i="1"/>
  <c r="H27" i="1"/>
  <c r="H26" i="1"/>
  <c r="H25" i="1"/>
  <c r="H24" i="1"/>
  <c r="H23" i="1"/>
  <c r="H22" i="1"/>
  <c r="H20" i="1"/>
  <c r="H19" i="1"/>
  <c r="H17" i="1"/>
  <c r="H16" i="1"/>
  <c r="H14" i="1"/>
  <c r="H13" i="1"/>
  <c r="H12" i="1"/>
  <c r="H11" i="1"/>
  <c r="H10" i="1"/>
  <c r="H9" i="1"/>
  <c r="G90" i="1"/>
  <c r="F90" i="1"/>
  <c r="C90" i="1"/>
  <c r="B90" i="1"/>
  <c r="H86" i="1"/>
  <c r="G79" i="1"/>
  <c r="F79" i="1"/>
  <c r="C79" i="1"/>
  <c r="B79" i="1"/>
  <c r="G61" i="1"/>
  <c r="F61" i="1"/>
  <c r="C61" i="1"/>
  <c r="B61" i="1"/>
  <c r="G55" i="1"/>
  <c r="F55" i="1"/>
  <c r="C55" i="1"/>
  <c r="B55" i="1"/>
  <c r="G48" i="1"/>
  <c r="F48" i="1"/>
  <c r="C48" i="1"/>
  <c r="B48" i="1"/>
  <c r="G35" i="1"/>
  <c r="F35" i="1"/>
  <c r="C35" i="1"/>
  <c r="B35" i="1"/>
  <c r="G31" i="1"/>
  <c r="F31" i="1"/>
  <c r="C31" i="1"/>
  <c r="B31" i="1"/>
  <c r="G21" i="1"/>
  <c r="F21" i="1"/>
  <c r="C21" i="1"/>
  <c r="B21" i="1"/>
  <c r="G18" i="1"/>
  <c r="F18" i="1"/>
  <c r="C18" i="1"/>
  <c r="B18" i="1"/>
  <c r="G15" i="1"/>
  <c r="F15" i="1"/>
  <c r="C15" i="1"/>
  <c r="B15" i="1"/>
  <c r="I16" i="1" l="1"/>
  <c r="I74" i="1"/>
  <c r="E2" i="1"/>
  <c r="E5" i="1"/>
  <c r="I34" i="1"/>
  <c r="J25" i="1"/>
  <c r="J37" i="1"/>
  <c r="J45" i="1"/>
  <c r="J56" i="1"/>
  <c r="J65" i="1"/>
  <c r="J24" i="1"/>
  <c r="I24" i="1"/>
  <c r="I49" i="1"/>
  <c r="B7" i="1"/>
  <c r="C7" i="1"/>
  <c r="J9" i="1"/>
  <c r="J19" i="1"/>
  <c r="J33" i="1"/>
  <c r="D35" i="1"/>
  <c r="I88" i="1"/>
  <c r="J41" i="1"/>
  <c r="I60" i="1"/>
  <c r="J88" i="1"/>
  <c r="I13" i="1"/>
  <c r="D55" i="1"/>
  <c r="J84" i="1"/>
  <c r="J27" i="1"/>
  <c r="I58" i="1"/>
  <c r="I67" i="1"/>
  <c r="J75" i="1"/>
  <c r="J44" i="1"/>
  <c r="J91" i="1"/>
  <c r="J16" i="1"/>
  <c r="J52" i="1"/>
  <c r="J12" i="1"/>
  <c r="J63" i="1"/>
  <c r="I36" i="1"/>
  <c r="J73" i="1"/>
  <c r="J74" i="1"/>
  <c r="I92" i="1"/>
  <c r="D21" i="1"/>
  <c r="D90" i="1"/>
  <c r="H79" i="1"/>
  <c r="I64" i="1"/>
  <c r="J72" i="1"/>
  <c r="I44" i="1"/>
  <c r="H31" i="1"/>
  <c r="D48" i="1"/>
  <c r="I76" i="1"/>
  <c r="J11" i="1"/>
  <c r="D18" i="1"/>
  <c r="D8" i="1"/>
  <c r="F7" i="1"/>
  <c r="D15" i="1"/>
  <c r="I11" i="1"/>
  <c r="H61" i="1"/>
  <c r="D79" i="1"/>
  <c r="D86" i="1"/>
  <c r="I86" i="1" s="1"/>
  <c r="I33" i="1"/>
  <c r="J60" i="1"/>
  <c r="I83" i="1"/>
  <c r="D53" i="1"/>
  <c r="J53" i="1" s="1"/>
  <c r="J34" i="1"/>
  <c r="I42" i="1"/>
  <c r="I51" i="1"/>
  <c r="I25" i="1"/>
  <c r="I66" i="1"/>
  <c r="I52" i="1"/>
  <c r="D61" i="1"/>
  <c r="H15" i="1"/>
  <c r="J87" i="1"/>
  <c r="J36" i="1"/>
  <c r="H21" i="1"/>
  <c r="J57" i="1"/>
  <c r="I56" i="1"/>
  <c r="D31" i="1"/>
  <c r="J28" i="1"/>
  <c r="J49" i="1"/>
  <c r="I68" i="1"/>
  <c r="I57" i="1"/>
  <c r="B30" i="1"/>
  <c r="H90" i="1"/>
  <c r="H48" i="1"/>
  <c r="I9" i="1"/>
  <c r="I17" i="1"/>
  <c r="I27" i="1"/>
  <c r="I37" i="1"/>
  <c r="I50" i="1"/>
  <c r="J83" i="1"/>
  <c r="I12" i="1"/>
  <c r="I69" i="1"/>
  <c r="I77" i="1"/>
  <c r="G7" i="1"/>
  <c r="J14" i="1"/>
  <c r="J22" i="1"/>
  <c r="I46" i="1"/>
  <c r="I54" i="1"/>
  <c r="J13" i="1"/>
  <c r="J43" i="1"/>
  <c r="H8" i="1"/>
  <c r="J23" i="1"/>
  <c r="J39" i="1"/>
  <c r="J47" i="1"/>
  <c r="I63" i="1"/>
  <c r="I71" i="1"/>
  <c r="J82" i="1"/>
  <c r="H55" i="1"/>
  <c r="H18" i="1"/>
  <c r="J17" i="1"/>
  <c r="I41" i="1"/>
  <c r="J50" i="1"/>
  <c r="J58" i="1"/>
  <c r="I19" i="1"/>
  <c r="I28" i="1"/>
  <c r="I73" i="1"/>
  <c r="J40" i="1"/>
  <c r="I72" i="1"/>
  <c r="I65" i="1"/>
  <c r="F30" i="1"/>
  <c r="I70" i="1"/>
  <c r="I38" i="1"/>
  <c r="I14" i="1"/>
  <c r="I22" i="1"/>
  <c r="I39" i="1"/>
  <c r="I47" i="1"/>
  <c r="I82" i="1"/>
  <c r="I10" i="1"/>
  <c r="I62" i="1"/>
  <c r="I78" i="1"/>
  <c r="J54" i="1"/>
  <c r="J46" i="1"/>
  <c r="J38" i="1"/>
  <c r="J62" i="1"/>
  <c r="I87" i="1"/>
  <c r="J51" i="1"/>
  <c r="I45" i="1"/>
  <c r="I43" i="1"/>
  <c r="I20" i="1"/>
  <c r="J26" i="1"/>
  <c r="H35" i="1"/>
  <c r="J20" i="1"/>
  <c r="I26" i="1"/>
  <c r="J59" i="1"/>
  <c r="I84" i="1"/>
  <c r="I32" i="1"/>
  <c r="I40" i="1"/>
  <c r="I80" i="1"/>
  <c r="J32" i="1"/>
  <c r="I59" i="1"/>
  <c r="I75" i="1"/>
  <c r="J80" i="1"/>
  <c r="J10" i="1"/>
  <c r="I23" i="1"/>
  <c r="C30" i="1"/>
  <c r="G30" i="1"/>
  <c r="G4" i="1" l="1"/>
  <c r="G2" i="1" s="1"/>
  <c r="J61" i="1"/>
  <c r="F4" i="1"/>
  <c r="C4" i="1"/>
  <c r="C5" i="1" s="1"/>
  <c r="I53" i="1"/>
  <c r="J31" i="1"/>
  <c r="B4" i="1"/>
  <c r="J21" i="1"/>
  <c r="J48" i="1"/>
  <c r="I8" i="1"/>
  <c r="I61" i="1"/>
  <c r="I31" i="1"/>
  <c r="J8" i="1"/>
  <c r="I15" i="1"/>
  <c r="F2" i="1"/>
  <c r="I79" i="1"/>
  <c r="J90" i="1"/>
  <c r="J79" i="1"/>
  <c r="J86" i="1"/>
  <c r="I18" i="1"/>
  <c r="J15" i="1"/>
  <c r="I21" i="1"/>
  <c r="I90" i="1"/>
  <c r="J18" i="1"/>
  <c r="D7" i="1"/>
  <c r="D30" i="1"/>
  <c r="H30" i="1"/>
  <c r="H7" i="1"/>
  <c r="J55" i="1"/>
  <c r="I55" i="1"/>
  <c r="I35" i="1"/>
  <c r="J35" i="1"/>
  <c r="I48" i="1"/>
  <c r="F5" i="1" l="1"/>
  <c r="C2" i="1"/>
  <c r="G5" i="1"/>
  <c r="J7" i="1"/>
  <c r="I7" i="1"/>
  <c r="B5" i="1"/>
  <c r="D5" i="1" s="1"/>
  <c r="D4" i="1"/>
  <c r="B2" i="1"/>
  <c r="H4" i="1"/>
  <c r="J30" i="1"/>
  <c r="I30" i="1"/>
  <c r="D2" i="1" l="1"/>
  <c r="H5" i="1"/>
  <c r="J5" i="1" s="1"/>
  <c r="H2" i="1"/>
  <c r="I4" i="1"/>
  <c r="J4" i="1"/>
  <c r="I5" i="1" l="1"/>
  <c r="I2" i="1"/>
  <c r="J2" i="1"/>
</calcChain>
</file>

<file path=xl/sharedStrings.xml><?xml version="1.0" encoding="utf-8"?>
<sst xmlns="http://schemas.openxmlformats.org/spreadsheetml/2006/main" count="116" uniqueCount="97">
  <si>
    <t>(Dollars in millions)</t>
  </si>
  <si>
    <t>FY18 Base Enacted</t>
  </si>
  <si>
    <t>FY18 Total Enacted</t>
  </si>
  <si>
    <t>FY19 Total Request</t>
  </si>
  <si>
    <t>$ Change from FY18</t>
  </si>
  <si>
    <t>% Change from FY18</t>
  </si>
  <si>
    <t>INTERNATIONAL AFFAIRS</t>
  </si>
  <si>
    <t>STATE-FOREIGN OPERATIONS - 150 DISC</t>
  </si>
  <si>
    <t>STATE-FOREIGN OPERATIONS TOTAL DISC</t>
  </si>
  <si>
    <t xml:space="preserve"> </t>
  </si>
  <si>
    <t>STATE DEPARTMENT OPERATIONS</t>
  </si>
  <si>
    <t>Administration of Foreign Affairs</t>
  </si>
  <si>
    <t>Diplomatic &amp; Consular Programs</t>
  </si>
  <si>
    <t>Capital Investment Fund</t>
  </si>
  <si>
    <t>State Department Office of the Inspector General</t>
  </si>
  <si>
    <t>Educational and Cultural Exchange Programs</t>
  </si>
  <si>
    <t>Embassy Security, Construction &amp; Maintenance</t>
  </si>
  <si>
    <t>Other</t>
  </si>
  <si>
    <t>International Organizations</t>
  </si>
  <si>
    <t>Contributions to International Organizations</t>
  </si>
  <si>
    <t>Contributions for International Peacekeeping Activities</t>
  </si>
  <si>
    <t>Broadcasting Board of Governors</t>
  </si>
  <si>
    <t>International Broadcasting Operations</t>
  </si>
  <si>
    <t>Broadcasting Capital Improvements</t>
  </si>
  <si>
    <t>Related Programs</t>
  </si>
  <si>
    <t>Asia Foundation</t>
  </si>
  <si>
    <t>National Endowment for Democracy</t>
  </si>
  <si>
    <t>United States Institute for Peace</t>
  </si>
  <si>
    <t>FSO Retirement [mandatory; non-add]</t>
  </si>
  <si>
    <t>Non-150 accounts [non-add]</t>
  </si>
  <si>
    <t>FOREIGN OPERATIONS</t>
  </si>
  <si>
    <t>US Agency for International Development</t>
  </si>
  <si>
    <t>USAID Operating Expenses (OE)</t>
  </si>
  <si>
    <t>USAID Capital Investment Fund</t>
  </si>
  <si>
    <t>USAID Inspector General Operating Expenses (IG)</t>
  </si>
  <si>
    <t>Bilateral Economic Assistance</t>
  </si>
  <si>
    <t>Global Health Programs</t>
  </si>
  <si>
    <t>Development Assistance (DA)</t>
  </si>
  <si>
    <t>International Disaster Assistance</t>
  </si>
  <si>
    <t>Transition Initiatives (TI)</t>
  </si>
  <si>
    <t>Complex Crisis Fund</t>
  </si>
  <si>
    <t>Development Credit Authority (DCA)</t>
  </si>
  <si>
    <t>Economic Support and Development Fund (ESDF)</t>
  </si>
  <si>
    <t>NA</t>
  </si>
  <si>
    <t>Economic Support Fund (ESF)</t>
  </si>
  <si>
    <t>Democracy Fund</t>
  </si>
  <si>
    <t>Assistance for Europe, Eurasia, and Central Asia</t>
  </si>
  <si>
    <t>Migration and Refugee Assistance (MRA)</t>
  </si>
  <si>
    <t>U.S. Emergency Refugee &amp; Migration Assistance (ERMA)</t>
  </si>
  <si>
    <t>Independent Agencies</t>
  </si>
  <si>
    <t>Peace Corps</t>
  </si>
  <si>
    <t>Millennium Challenge Corporation</t>
  </si>
  <si>
    <t>Inter-American Foundation</t>
  </si>
  <si>
    <t>African Development Foundation</t>
  </si>
  <si>
    <t>Treasury Department</t>
  </si>
  <si>
    <t>Treasury Technical Assistance</t>
  </si>
  <si>
    <t>International Security Assistance</t>
  </si>
  <si>
    <t>International Narcotics Control &amp; Law Enforcement (INCLE)</t>
  </si>
  <si>
    <t>Nonproliferation, Anti-Terrorism, Demining (NADR)</t>
  </si>
  <si>
    <t>Peacekeeping Operations (PKO)</t>
  </si>
  <si>
    <t>International Military Education &amp; Training (IMET)</t>
  </si>
  <si>
    <t>Foreign Military Financing (FMF)</t>
  </si>
  <si>
    <t>Multilateral Economic Assistance</t>
  </si>
  <si>
    <t>International Organizations &amp; Programs (IO&amp;P)</t>
  </si>
  <si>
    <t>Global Environment Facility</t>
  </si>
  <si>
    <t>World Bank - IBRD</t>
  </si>
  <si>
    <t>International Development Association (IDA)</t>
  </si>
  <si>
    <t>International Clean Technology Fund</t>
  </si>
  <si>
    <t>International Strategic Climate Fund</t>
  </si>
  <si>
    <t>Green Climate Fund</t>
  </si>
  <si>
    <t>Global Agriculture and Food Security Program</t>
  </si>
  <si>
    <t>Inter-American Development Bank</t>
  </si>
  <si>
    <t>Asian Development Bank</t>
  </si>
  <si>
    <t>Asian Development Fund</t>
  </si>
  <si>
    <t>African Development Bank</t>
  </si>
  <si>
    <t>African Development Fund</t>
  </si>
  <si>
    <t>International Fund for Agricultural Development</t>
  </si>
  <si>
    <t>North American Development Bank</t>
  </si>
  <si>
    <t>Cent Am and Carib Catastrophic Risk Ins. Facility (CCRIFF)</t>
  </si>
  <si>
    <t>Global Infrastructure Facility</t>
  </si>
  <si>
    <t>Export and Investment Assistance</t>
  </si>
  <si>
    <t>Export-Import Bank of the United States (net)</t>
  </si>
  <si>
    <t>Finance Development Institution (FDI)</t>
  </si>
  <si>
    <t>Overseas Private Investment Corporation (net)</t>
  </si>
  <si>
    <t>Trade and Development Agency (TDA)</t>
  </si>
  <si>
    <t>Rescissions &amp; across-the-board cut &amp; "other"</t>
  </si>
  <si>
    <t>AGRICULTURE PROGRAMS</t>
  </si>
  <si>
    <t>P.L. 480 Title II</t>
  </si>
  <si>
    <t>McGovern-Dole International Food for Education</t>
  </si>
  <si>
    <t>OTHER APPROPRIATIONS</t>
  </si>
  <si>
    <t>International Trade Commission</t>
  </si>
  <si>
    <t>Foreign Claims Settlement Commission</t>
  </si>
  <si>
    <t>East-West Center</t>
  </si>
  <si>
    <t>FY19 Base Conferenced  Package</t>
  </si>
  <si>
    <t>FY19 Total Conferenced Package</t>
  </si>
  <si>
    <t>FY18 OCO Enacted</t>
  </si>
  <si>
    <t>FY19 OCO Conferenced Package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</si>
</sst>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9" fontId="3" fillId="0" borderId="1" xfId="2" applyFont="1" applyFill="1" applyBorder="1"/>
    <xf numFmtId="3" fontId="0" fillId="0" borderId="0" xfId="0" applyNumberFormat="1" applyFont="1" applyFill="1" applyBorder="1"/>
    <xf numFmtId="9" fontId="4" fillId="0" borderId="1" xfId="2" applyFont="1" applyFill="1" applyBorder="1"/>
    <xf numFmtId="9" fontId="4" fillId="0" borderId="2" xfId="2" applyFont="1" applyFill="1" applyBorder="1" applyAlignment="1">
      <alignment horizontal="right"/>
    </xf>
    <xf numFmtId="9" fontId="3" fillId="0" borderId="2" xfId="2" applyFont="1" applyFill="1" applyBorder="1"/>
    <xf numFmtId="9" fontId="3" fillId="0" borderId="3" xfId="2" applyFont="1" applyFill="1" applyBorder="1"/>
    <xf numFmtId="9" fontId="3" fillId="0" borderId="4" xfId="2" applyFont="1" applyFill="1" applyBorder="1"/>
    <xf numFmtId="0" fontId="2" fillId="0" borderId="0" xfId="0" applyFont="1"/>
    <xf numFmtId="0" fontId="2" fillId="0" borderId="1" xfId="0" applyFont="1" applyBorder="1"/>
    <xf numFmtId="0" fontId="2" fillId="0" borderId="4" xfId="0" applyFont="1" applyBorder="1"/>
    <xf numFmtId="9" fontId="4" fillId="0" borderId="2" xfId="2" applyFont="1" applyFill="1" applyBorder="1"/>
    <xf numFmtId="3" fontId="4" fillId="0" borderId="0" xfId="0" applyNumberFormat="1" applyFont="1" applyFill="1" applyBorder="1"/>
    <xf numFmtId="164" fontId="3" fillId="0" borderId="1" xfId="1" applyNumberFormat="1" applyFont="1" applyFill="1" applyBorder="1"/>
    <xf numFmtId="164" fontId="0" fillId="0" borderId="0" xfId="1" applyNumberFormat="1" applyFont="1" applyFill="1" applyBorder="1"/>
    <xf numFmtId="164" fontId="3" fillId="0" borderId="2" xfId="1" applyNumberFormat="1" applyFont="1" applyFill="1" applyBorder="1"/>
    <xf numFmtId="164" fontId="3" fillId="0" borderId="5" xfId="1" applyNumberFormat="1" applyFont="1" applyFill="1" applyBorder="1"/>
    <xf numFmtId="164" fontId="4" fillId="0" borderId="0" xfId="1" applyNumberFormat="1" applyFont="1" applyFill="1" applyBorder="1"/>
    <xf numFmtId="164" fontId="3" fillId="0" borderId="0" xfId="1" applyNumberFormat="1" applyFont="1" applyFill="1" applyBorder="1"/>
    <xf numFmtId="164" fontId="3" fillId="0" borderId="1" xfId="1" applyNumberFormat="1" applyFont="1" applyFill="1" applyBorder="1" applyAlignment="1">
      <alignment horizontal="right" wrapText="1"/>
    </xf>
    <xf numFmtId="164" fontId="0" fillId="0" borderId="1" xfId="1" applyNumberFormat="1" applyFont="1" applyBorder="1"/>
    <xf numFmtId="164" fontId="4" fillId="0" borderId="1" xfId="1" applyNumberFormat="1" applyFont="1" applyFill="1" applyBorder="1"/>
    <xf numFmtId="164" fontId="4" fillId="0" borderId="1" xfId="1" applyNumberFormat="1" applyFont="1" applyFill="1" applyBorder="1" applyAlignment="1">
      <alignment horizontal="right" wrapText="1"/>
    </xf>
    <xf numFmtId="164" fontId="0" fillId="0" borderId="1" xfId="1" applyNumberFormat="1" applyFont="1" applyFill="1" applyBorder="1"/>
    <xf numFmtId="164" fontId="4" fillId="0" borderId="6" xfId="1" applyNumberFormat="1" applyFont="1" applyFill="1" applyBorder="1" applyAlignment="1">
      <alignment horizontal="right" wrapText="1"/>
    </xf>
    <xf numFmtId="164" fontId="0" fillId="0" borderId="2" xfId="1" applyNumberFormat="1" applyFont="1" applyBorder="1"/>
    <xf numFmtId="164" fontId="4" fillId="0" borderId="2" xfId="1" applyNumberFormat="1" applyFont="1" applyFill="1" applyBorder="1"/>
    <xf numFmtId="164" fontId="4" fillId="0" borderId="7" xfId="1" applyNumberFormat="1" applyFont="1" applyFill="1" applyBorder="1" applyAlignment="1">
      <alignment horizontal="right" wrapText="1"/>
    </xf>
    <xf numFmtId="164" fontId="0" fillId="0" borderId="2" xfId="1" applyNumberFormat="1" applyFont="1" applyFill="1" applyBorder="1"/>
    <xf numFmtId="164" fontId="0" fillId="0" borderId="3" xfId="1" applyNumberFormat="1" applyFont="1" applyBorder="1"/>
    <xf numFmtId="164" fontId="4" fillId="0" borderId="3" xfId="1" applyNumberFormat="1" applyFont="1" applyFill="1" applyBorder="1"/>
    <xf numFmtId="164" fontId="4" fillId="0" borderId="3" xfId="1" applyNumberFormat="1" applyFont="1" applyFill="1" applyBorder="1" applyAlignment="1">
      <alignment horizontal="right" wrapText="1"/>
    </xf>
    <xf numFmtId="164" fontId="0" fillId="0" borderId="3" xfId="1" applyNumberFormat="1" applyFont="1" applyFill="1" applyBorder="1"/>
    <xf numFmtId="164" fontId="3" fillId="0" borderId="4" xfId="1" applyNumberFormat="1" applyFont="1" applyFill="1" applyBorder="1" applyAlignment="1">
      <alignment horizontal="right" wrapText="1"/>
    </xf>
    <xf numFmtId="164" fontId="3" fillId="0" borderId="4" xfId="1" applyNumberFormat="1" applyFont="1" applyFill="1" applyBorder="1"/>
    <xf numFmtId="164" fontId="2" fillId="0" borderId="2" xfId="1" applyNumberFormat="1" applyFont="1" applyBorder="1"/>
    <xf numFmtId="164" fontId="2" fillId="0" borderId="1" xfId="1" applyNumberFormat="1" applyFont="1" applyBorder="1"/>
    <xf numFmtId="164" fontId="3" fillId="0" borderId="3" xfId="1" applyNumberFormat="1" applyFont="1" applyFill="1" applyBorder="1"/>
    <xf numFmtId="164" fontId="0" fillId="0" borderId="0" xfId="1" applyNumberFormat="1" applyFont="1"/>
    <xf numFmtId="164" fontId="4" fillId="0" borderId="0" xfId="1" applyNumberFormat="1" applyFont="1" applyFill="1" applyBorder="1" applyAlignment="1">
      <alignment horizontal="right" wrapText="1"/>
    </xf>
    <xf numFmtId="0" fontId="2" fillId="0" borderId="8" xfId="0" applyFont="1" applyBorder="1"/>
    <xf numFmtId="0" fontId="2" fillId="2" borderId="8" xfId="0" applyFont="1" applyFill="1" applyBorder="1" applyAlignment="1">
      <alignment wrapText="1"/>
    </xf>
    <xf numFmtId="0" fontId="0" fillId="0" borderId="0" xfId="0" applyFont="1"/>
    <xf numFmtId="0" fontId="0" fillId="0" borderId="1" xfId="0" applyFont="1" applyBorder="1"/>
    <xf numFmtId="0" fontId="0" fillId="0" borderId="2" xfId="0" applyFont="1" applyBorder="1"/>
    <xf numFmtId="0" fontId="0" fillId="0" borderId="3" xfId="0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A0E1B-6CA3-491F-8695-DB0ADE08D96A}">
  <dimension ref="A1:J92"/>
  <sheetViews>
    <sheetView tabSelected="1" zoomScale="92" zoomScaleNormal="92" workbookViewId="0">
      <pane ySplit="1" topLeftCell="A2" activePane="bottomLeft" state="frozen"/>
      <selection pane="bottomLeft" activeCell="D101" sqref="D101"/>
    </sheetView>
  </sheetViews>
  <sheetFormatPr defaultRowHeight="15" x14ac:dyDescent="0.25"/>
  <cols>
    <col min="1" max="1" width="50.85546875" style="42" customWidth="1"/>
    <col min="2" max="10" width="11.7109375" style="42" customWidth="1"/>
    <col min="11" max="16384" width="9.140625" style="42"/>
  </cols>
  <sheetData>
    <row r="1" spans="1:10" ht="45.75" thickBot="1" x14ac:dyDescent="0.3">
      <c r="A1" s="40" t="s">
        <v>0</v>
      </c>
      <c r="B1" s="41" t="s">
        <v>1</v>
      </c>
      <c r="C1" s="41" t="s">
        <v>95</v>
      </c>
      <c r="D1" s="41" t="s">
        <v>2</v>
      </c>
      <c r="E1" s="41" t="s">
        <v>3</v>
      </c>
      <c r="F1" s="41" t="s">
        <v>93</v>
      </c>
      <c r="G1" s="41" t="s">
        <v>96</v>
      </c>
      <c r="H1" s="41" t="s">
        <v>94</v>
      </c>
      <c r="I1" s="41" t="s">
        <v>4</v>
      </c>
      <c r="J1" s="41" t="s">
        <v>5</v>
      </c>
    </row>
    <row r="2" spans="1:10" x14ac:dyDescent="0.25">
      <c r="A2" s="10" t="s">
        <v>6</v>
      </c>
      <c r="B2" s="34">
        <f>+B4+B86+B90</f>
        <v>43882.563000000002</v>
      </c>
      <c r="C2" s="34">
        <f>+C4+C86+C90</f>
        <v>12018.1</v>
      </c>
      <c r="D2" s="34">
        <f>+B2+C2</f>
        <v>55900.663</v>
      </c>
      <c r="E2" s="34">
        <f>+E4+E86+E90</f>
        <v>42189.9</v>
      </c>
      <c r="F2" s="34">
        <f>+F4+F86+F90</f>
        <v>48095.168000000005</v>
      </c>
      <c r="G2" s="34">
        <f>+G4+G86+G90</f>
        <v>8000</v>
      </c>
      <c r="H2" s="34">
        <f>+H4+H86+H90</f>
        <v>56095.168000000005</v>
      </c>
      <c r="I2" s="34">
        <f>+H2-D2</f>
        <v>194.50500000000466</v>
      </c>
      <c r="J2" s="7">
        <f>+H2/D2-1</f>
        <v>3.4794757264329235E-3</v>
      </c>
    </row>
    <row r="3" spans="1:10" x14ac:dyDescent="0.25">
      <c r="A3" s="8"/>
      <c r="B3" s="14"/>
      <c r="C3" s="14"/>
      <c r="D3" s="14"/>
      <c r="E3" s="14"/>
      <c r="F3" s="14"/>
      <c r="G3" s="14"/>
      <c r="H3" s="14"/>
      <c r="I3" s="18"/>
      <c r="J3" s="2"/>
    </row>
    <row r="4" spans="1:10" x14ac:dyDescent="0.25">
      <c r="A4" s="9" t="s">
        <v>7</v>
      </c>
      <c r="B4" s="13">
        <f>+B7+B30</f>
        <v>41862.863000000005</v>
      </c>
      <c r="C4" s="13">
        <f>+C7+C30</f>
        <v>12018.1</v>
      </c>
      <c r="D4" s="13">
        <f t="shared" ref="D4:D5" si="0">+B4+C4</f>
        <v>53880.963000000003</v>
      </c>
      <c r="E4" s="13">
        <f>+E7+E30</f>
        <v>42099.9</v>
      </c>
      <c r="F4" s="13">
        <f>+F7+F30</f>
        <v>46071.468000000001</v>
      </c>
      <c r="G4" s="13">
        <f>+G7+G30</f>
        <v>8000</v>
      </c>
      <c r="H4" s="15">
        <f>+H7+H30</f>
        <v>54071.468000000001</v>
      </c>
      <c r="I4" s="13">
        <f>+H4-D4</f>
        <v>190.50499999999738</v>
      </c>
      <c r="J4" s="1">
        <f>+H4/D4-1</f>
        <v>3.5356643495774165E-3</v>
      </c>
    </row>
    <row r="5" spans="1:10" x14ac:dyDescent="0.25">
      <c r="A5" s="9" t="s">
        <v>8</v>
      </c>
      <c r="B5" s="13">
        <f t="shared" ref="B5:C5" si="1">+B4+B28</f>
        <v>41999.963000000003</v>
      </c>
      <c r="C5" s="13">
        <f t="shared" si="1"/>
        <v>12018.1</v>
      </c>
      <c r="D5" s="13">
        <f t="shared" si="0"/>
        <v>54018.063000000002</v>
      </c>
      <c r="E5" s="13">
        <f t="shared" ref="E5" si="2">+E4+E28</f>
        <v>42217.9</v>
      </c>
      <c r="F5" s="13">
        <f>+F4+F28</f>
        <v>46212.868000000002</v>
      </c>
      <c r="G5" s="16">
        <f>+G4+G28</f>
        <v>8000</v>
      </c>
      <c r="H5" s="13">
        <f>+H4+H28</f>
        <v>54212.868000000002</v>
      </c>
      <c r="I5" s="13">
        <f>+H5-D5</f>
        <v>194.80500000000029</v>
      </c>
      <c r="J5" s="1">
        <f>+H5/D5-1</f>
        <v>3.6062936947591773E-3</v>
      </c>
    </row>
    <row r="6" spans="1:10" x14ac:dyDescent="0.25">
      <c r="A6" s="8"/>
      <c r="B6" s="17" t="s">
        <v>9</v>
      </c>
      <c r="C6" s="17" t="s">
        <v>9</v>
      </c>
      <c r="D6" s="17" t="s">
        <v>9</v>
      </c>
      <c r="E6" s="17" t="s">
        <v>9</v>
      </c>
      <c r="F6" s="17" t="s">
        <v>9</v>
      </c>
      <c r="G6" s="17" t="s">
        <v>9</v>
      </c>
      <c r="H6" s="17"/>
      <c r="I6" s="18" t="s">
        <v>9</v>
      </c>
      <c r="J6" s="12" t="s">
        <v>9</v>
      </c>
    </row>
    <row r="7" spans="1:10" x14ac:dyDescent="0.25">
      <c r="A7" s="9" t="s">
        <v>10</v>
      </c>
      <c r="B7" s="19">
        <f>+B8+B15+B18+B21</f>
        <v>11743.763000000001</v>
      </c>
      <c r="C7" s="19">
        <f>+C8+C15+C18+C21</f>
        <v>4179.6000000000004</v>
      </c>
      <c r="D7" s="13">
        <f t="shared" ref="D7:D70" si="3">+B7+C7</f>
        <v>15923.363000000001</v>
      </c>
      <c r="E7" s="19">
        <f>+E8+E15+E18+E21</f>
        <v>13287.000000000002</v>
      </c>
      <c r="F7" s="19">
        <f>+F8+F15+F18+F21</f>
        <v>11790.417999999998</v>
      </c>
      <c r="G7" s="19">
        <f>+G8+G15+G18+G21</f>
        <v>4365.8</v>
      </c>
      <c r="H7" s="19">
        <f>+H8+H15+H18+H21</f>
        <v>16156.217999999999</v>
      </c>
      <c r="I7" s="13">
        <f t="shared" ref="I7:I28" si="4">+H7-D7</f>
        <v>232.85499999999774</v>
      </c>
      <c r="J7" s="1">
        <f t="shared" ref="J7:J28" si="5">+H7/D7-1</f>
        <v>1.4623481233204227E-2</v>
      </c>
    </row>
    <row r="8" spans="1:10" x14ac:dyDescent="0.25">
      <c r="A8" s="9" t="s">
        <v>11</v>
      </c>
      <c r="B8" s="19">
        <f t="shared" ref="B8:H8" si="6">SUM(B9:B14)</f>
        <v>8895</v>
      </c>
      <c r="C8" s="19">
        <f t="shared" si="6"/>
        <v>3115.9</v>
      </c>
      <c r="D8" s="13">
        <f t="shared" si="3"/>
        <v>12010.9</v>
      </c>
      <c r="E8" s="13">
        <f>SUM(E9:E14)</f>
        <v>10234.400000000001</v>
      </c>
      <c r="F8" s="19">
        <f t="shared" si="6"/>
        <v>8888.6999999999989</v>
      </c>
      <c r="G8" s="19">
        <f t="shared" si="6"/>
        <v>3280.9</v>
      </c>
      <c r="H8" s="19">
        <f t="shared" si="6"/>
        <v>12169.599999999999</v>
      </c>
      <c r="I8" s="13">
        <f t="shared" si="4"/>
        <v>158.69999999999891</v>
      </c>
      <c r="J8" s="1">
        <f t="shared" si="5"/>
        <v>1.3212998193307568E-2</v>
      </c>
    </row>
    <row r="9" spans="1:10" x14ac:dyDescent="0.25">
      <c r="A9" s="43" t="s">
        <v>12</v>
      </c>
      <c r="B9" s="20">
        <v>5744.4</v>
      </c>
      <c r="C9" s="20">
        <v>2976</v>
      </c>
      <c r="D9" s="21">
        <f t="shared" si="3"/>
        <v>8720.4</v>
      </c>
      <c r="E9" s="21">
        <v>8113.9</v>
      </c>
      <c r="F9" s="20">
        <v>5948</v>
      </c>
      <c r="G9" s="20">
        <v>3226</v>
      </c>
      <c r="H9" s="22">
        <f t="shared" ref="H9:H14" si="7">+F9+G9</f>
        <v>9174</v>
      </c>
      <c r="I9" s="23">
        <f t="shared" si="4"/>
        <v>453.60000000000036</v>
      </c>
      <c r="J9" s="3">
        <f t="shared" si="5"/>
        <v>5.2015962570524321E-2</v>
      </c>
    </row>
    <row r="10" spans="1:10" x14ac:dyDescent="0.25">
      <c r="A10" s="43" t="s">
        <v>13</v>
      </c>
      <c r="B10" s="20">
        <v>103.4</v>
      </c>
      <c r="C10" s="20">
        <v>0</v>
      </c>
      <c r="D10" s="21">
        <f t="shared" si="3"/>
        <v>103.4</v>
      </c>
      <c r="E10" s="21">
        <v>92.7</v>
      </c>
      <c r="F10" s="20">
        <v>92.8</v>
      </c>
      <c r="G10" s="20">
        <v>0</v>
      </c>
      <c r="H10" s="22">
        <f t="shared" si="7"/>
        <v>92.8</v>
      </c>
      <c r="I10" s="23">
        <f t="shared" si="4"/>
        <v>-10.600000000000009</v>
      </c>
      <c r="J10" s="3">
        <f t="shared" si="5"/>
        <v>-0.10251450676982599</v>
      </c>
    </row>
    <row r="11" spans="1:10" x14ac:dyDescent="0.25">
      <c r="A11" s="43" t="s">
        <v>14</v>
      </c>
      <c r="B11" s="20">
        <v>77.599999999999994</v>
      </c>
      <c r="C11" s="20">
        <v>68.099999999999994</v>
      </c>
      <c r="D11" s="21">
        <f t="shared" si="3"/>
        <v>145.69999999999999</v>
      </c>
      <c r="E11" s="21">
        <v>142.19999999999999</v>
      </c>
      <c r="F11" s="20">
        <v>90.8</v>
      </c>
      <c r="G11" s="20">
        <v>54.9</v>
      </c>
      <c r="H11" s="22">
        <f t="shared" si="7"/>
        <v>145.69999999999999</v>
      </c>
      <c r="I11" s="23">
        <f t="shared" si="4"/>
        <v>0</v>
      </c>
      <c r="J11" s="3">
        <f t="shared" si="5"/>
        <v>0</v>
      </c>
    </row>
    <row r="12" spans="1:10" x14ac:dyDescent="0.25">
      <c r="A12" s="43" t="s">
        <v>15</v>
      </c>
      <c r="B12" s="20">
        <v>646.1</v>
      </c>
      <c r="C12" s="20">
        <v>0</v>
      </c>
      <c r="D12" s="21">
        <f t="shared" si="3"/>
        <v>646.1</v>
      </c>
      <c r="E12" s="21">
        <v>159</v>
      </c>
      <c r="F12" s="20">
        <v>700.9</v>
      </c>
      <c r="G12" s="20">
        <v>0</v>
      </c>
      <c r="H12" s="22">
        <f t="shared" si="7"/>
        <v>700.9</v>
      </c>
      <c r="I12" s="23">
        <f t="shared" si="4"/>
        <v>54.799999999999955</v>
      </c>
      <c r="J12" s="3">
        <f t="shared" si="5"/>
        <v>8.4816591858845269E-2</v>
      </c>
    </row>
    <row r="13" spans="1:10" x14ac:dyDescent="0.25">
      <c r="A13" s="43" t="s">
        <v>16</v>
      </c>
      <c r="B13" s="20">
        <v>2242.6999999999998</v>
      </c>
      <c r="C13" s="20">
        <v>71.8</v>
      </c>
      <c r="D13" s="21">
        <f t="shared" si="3"/>
        <v>2314.5</v>
      </c>
      <c r="E13" s="21">
        <v>1657.5</v>
      </c>
      <c r="F13" s="20">
        <v>1975.4</v>
      </c>
      <c r="G13" s="20">
        <v>0</v>
      </c>
      <c r="H13" s="22">
        <f t="shared" si="7"/>
        <v>1975.4</v>
      </c>
      <c r="I13" s="23">
        <f t="shared" si="4"/>
        <v>-339.09999999999991</v>
      </c>
      <c r="J13" s="3">
        <f t="shared" si="5"/>
        <v>-0.14651112551306977</v>
      </c>
    </row>
    <row r="14" spans="1:10" x14ac:dyDescent="0.25">
      <c r="A14" s="43" t="s">
        <v>17</v>
      </c>
      <c r="B14" s="20">
        <v>80.800000000000011</v>
      </c>
      <c r="C14" s="20">
        <v>0</v>
      </c>
      <c r="D14" s="21">
        <f t="shared" si="3"/>
        <v>80.800000000000011</v>
      </c>
      <c r="E14" s="21">
        <v>69.099999999999994</v>
      </c>
      <c r="F14" s="20">
        <v>80.8</v>
      </c>
      <c r="G14" s="20">
        <v>0</v>
      </c>
      <c r="H14" s="22">
        <f t="shared" si="7"/>
        <v>80.8</v>
      </c>
      <c r="I14" s="23">
        <f t="shared" si="4"/>
        <v>0</v>
      </c>
      <c r="J14" s="3">
        <f t="shared" si="5"/>
        <v>0</v>
      </c>
    </row>
    <row r="15" spans="1:10" x14ac:dyDescent="0.25">
      <c r="A15" s="9" t="s">
        <v>18</v>
      </c>
      <c r="B15" s="13">
        <f>SUM(B16:B17)</f>
        <v>1785.8000000000002</v>
      </c>
      <c r="C15" s="13">
        <f>SUM(C16:C17)</f>
        <v>1063.7</v>
      </c>
      <c r="D15" s="13">
        <f t="shared" si="3"/>
        <v>2849.5</v>
      </c>
      <c r="E15" s="13">
        <f>+E16+E17</f>
        <v>2291.1</v>
      </c>
      <c r="F15" s="13">
        <f>SUM(F16:F17)</f>
        <v>1826.3</v>
      </c>
      <c r="G15" s="13">
        <f>SUM(G16:G17)</f>
        <v>1084.9000000000001</v>
      </c>
      <c r="H15" s="13">
        <f>SUM(H16:H17)</f>
        <v>2911.2</v>
      </c>
      <c r="I15" s="13">
        <f t="shared" si="4"/>
        <v>61.699999999999818</v>
      </c>
      <c r="J15" s="1">
        <f t="shared" si="5"/>
        <v>2.1652921565186833E-2</v>
      </c>
    </row>
    <row r="16" spans="1:10" x14ac:dyDescent="0.25">
      <c r="A16" s="43" t="s">
        <v>19</v>
      </c>
      <c r="B16" s="20">
        <v>1371.2</v>
      </c>
      <c r="C16" s="20">
        <v>96.2</v>
      </c>
      <c r="D16" s="21">
        <f t="shared" si="3"/>
        <v>1467.4</v>
      </c>
      <c r="E16" s="21">
        <v>1095</v>
      </c>
      <c r="F16" s="20">
        <v>1264</v>
      </c>
      <c r="G16" s="20">
        <v>96.2</v>
      </c>
      <c r="H16" s="22">
        <f>+F16+G16</f>
        <v>1360.2</v>
      </c>
      <c r="I16" s="23">
        <f t="shared" si="4"/>
        <v>-107.20000000000005</v>
      </c>
      <c r="J16" s="3">
        <f t="shared" si="5"/>
        <v>-7.3054381899959164E-2</v>
      </c>
    </row>
    <row r="17" spans="1:10" x14ac:dyDescent="0.25">
      <c r="A17" s="43" t="s">
        <v>20</v>
      </c>
      <c r="B17" s="20">
        <v>414.6</v>
      </c>
      <c r="C17" s="20">
        <v>967.5</v>
      </c>
      <c r="D17" s="21">
        <f t="shared" si="3"/>
        <v>1382.1</v>
      </c>
      <c r="E17" s="21">
        <v>1196.0999999999999</v>
      </c>
      <c r="F17" s="20">
        <v>562.29999999999995</v>
      </c>
      <c r="G17" s="20">
        <v>988.7</v>
      </c>
      <c r="H17" s="22">
        <f>+F17+G17</f>
        <v>1551</v>
      </c>
      <c r="I17" s="23">
        <f t="shared" si="4"/>
        <v>168.90000000000009</v>
      </c>
      <c r="J17" s="3">
        <f t="shared" si="5"/>
        <v>0.12220533970045588</v>
      </c>
    </row>
    <row r="18" spans="1:10" x14ac:dyDescent="0.25">
      <c r="A18" s="9" t="s">
        <v>21</v>
      </c>
      <c r="B18" s="13">
        <f t="shared" ref="B18:H18" si="8">SUM(B19:B20)</f>
        <v>807.7</v>
      </c>
      <c r="C18" s="13">
        <f t="shared" si="8"/>
        <v>0</v>
      </c>
      <c r="D18" s="13">
        <f t="shared" si="3"/>
        <v>807.7</v>
      </c>
      <c r="E18" s="13">
        <f>+E19+E20</f>
        <v>661.09999999999991</v>
      </c>
      <c r="F18" s="13">
        <f t="shared" si="8"/>
        <v>807.90000000000009</v>
      </c>
      <c r="G18" s="13">
        <f t="shared" si="8"/>
        <v>0</v>
      </c>
      <c r="H18" s="13">
        <f t="shared" si="8"/>
        <v>807.90000000000009</v>
      </c>
      <c r="I18" s="13">
        <f t="shared" si="4"/>
        <v>0.20000000000004547</v>
      </c>
      <c r="J18" s="1">
        <f t="shared" si="5"/>
        <v>2.4761668936501557E-4</v>
      </c>
    </row>
    <row r="19" spans="1:10" x14ac:dyDescent="0.25">
      <c r="A19" s="43" t="s">
        <v>22</v>
      </c>
      <c r="B19" s="20">
        <v>798</v>
      </c>
      <c r="C19" s="20">
        <v>0</v>
      </c>
      <c r="D19" s="21">
        <f t="shared" si="3"/>
        <v>798</v>
      </c>
      <c r="E19" s="21">
        <v>656.3</v>
      </c>
      <c r="F19" s="20">
        <v>798.2</v>
      </c>
      <c r="G19" s="20">
        <v>0</v>
      </c>
      <c r="H19" s="22">
        <f>+F19+G19</f>
        <v>798.2</v>
      </c>
      <c r="I19" s="23">
        <f t="shared" si="4"/>
        <v>0.20000000000004547</v>
      </c>
      <c r="J19" s="3">
        <f t="shared" si="5"/>
        <v>2.5062656641616776E-4</v>
      </c>
    </row>
    <row r="20" spans="1:10" x14ac:dyDescent="0.25">
      <c r="A20" s="43" t="s">
        <v>23</v>
      </c>
      <c r="B20" s="20">
        <v>9.6999999999999993</v>
      </c>
      <c r="C20" s="20">
        <v>0</v>
      </c>
      <c r="D20" s="21">
        <f t="shared" si="3"/>
        <v>9.6999999999999993</v>
      </c>
      <c r="E20" s="21">
        <v>4.8</v>
      </c>
      <c r="F20" s="20">
        <v>9.6999999999999993</v>
      </c>
      <c r="G20" s="20">
        <v>0</v>
      </c>
      <c r="H20" s="22">
        <f>+F20+G20</f>
        <v>9.6999999999999993</v>
      </c>
      <c r="I20" s="23">
        <f t="shared" si="4"/>
        <v>0</v>
      </c>
      <c r="J20" s="3">
        <f t="shared" si="5"/>
        <v>0</v>
      </c>
    </row>
    <row r="21" spans="1:10" x14ac:dyDescent="0.25">
      <c r="A21" s="9" t="s">
        <v>24</v>
      </c>
      <c r="B21" s="13">
        <f t="shared" ref="B21:H21" si="9">SUM(B22:B26)</f>
        <v>255.26300000000001</v>
      </c>
      <c r="C21" s="13">
        <f t="shared" si="9"/>
        <v>0</v>
      </c>
      <c r="D21" s="13">
        <f t="shared" si="3"/>
        <v>255.26300000000001</v>
      </c>
      <c r="E21" s="13">
        <f t="shared" si="9"/>
        <v>100.39999999999999</v>
      </c>
      <c r="F21" s="13">
        <f t="shared" si="9"/>
        <v>267.51799999999997</v>
      </c>
      <c r="G21" s="13">
        <f t="shared" si="9"/>
        <v>0</v>
      </c>
      <c r="H21" s="13">
        <f t="shared" si="9"/>
        <v>267.51799999999997</v>
      </c>
      <c r="I21" s="13">
        <f t="shared" si="4"/>
        <v>12.254999999999967</v>
      </c>
      <c r="J21" s="1">
        <f t="shared" si="5"/>
        <v>4.8009308046994548E-2</v>
      </c>
    </row>
    <row r="22" spans="1:10" x14ac:dyDescent="0.25">
      <c r="A22" s="43" t="s">
        <v>25</v>
      </c>
      <c r="B22" s="20">
        <v>17</v>
      </c>
      <c r="C22" s="20">
        <v>0</v>
      </c>
      <c r="D22" s="21">
        <f t="shared" si="3"/>
        <v>17</v>
      </c>
      <c r="E22" s="21">
        <v>0</v>
      </c>
      <c r="F22" s="20">
        <v>17</v>
      </c>
      <c r="G22" s="20">
        <v>0</v>
      </c>
      <c r="H22" s="24">
        <f t="shared" ref="H22:H28" si="10">+F22+G22</f>
        <v>17</v>
      </c>
      <c r="I22" s="23">
        <f t="shared" si="4"/>
        <v>0</v>
      </c>
      <c r="J22" s="3">
        <f t="shared" si="5"/>
        <v>0</v>
      </c>
    </row>
    <row r="23" spans="1:10" x14ac:dyDescent="0.25">
      <c r="A23" s="43" t="s">
        <v>92</v>
      </c>
      <c r="B23" s="20">
        <v>16.7</v>
      </c>
      <c r="C23" s="20">
        <v>0</v>
      </c>
      <c r="D23" s="21">
        <f t="shared" si="3"/>
        <v>16.7</v>
      </c>
      <c r="E23" s="21">
        <v>0</v>
      </c>
      <c r="F23" s="20">
        <v>16.7</v>
      </c>
      <c r="G23" s="20">
        <v>0</v>
      </c>
      <c r="H23" s="24">
        <f t="shared" si="10"/>
        <v>16.7</v>
      </c>
      <c r="I23" s="23">
        <f t="shared" si="4"/>
        <v>0</v>
      </c>
      <c r="J23" s="3">
        <f t="shared" si="5"/>
        <v>0</v>
      </c>
    </row>
    <row r="24" spans="1:10" x14ac:dyDescent="0.25">
      <c r="A24" s="43" t="s">
        <v>26</v>
      </c>
      <c r="B24" s="20">
        <v>170</v>
      </c>
      <c r="C24" s="20">
        <v>0</v>
      </c>
      <c r="D24" s="21">
        <f t="shared" si="3"/>
        <v>170</v>
      </c>
      <c r="E24" s="21">
        <v>67.3</v>
      </c>
      <c r="F24" s="20">
        <v>180</v>
      </c>
      <c r="G24" s="20">
        <v>0</v>
      </c>
      <c r="H24" s="24">
        <f t="shared" si="10"/>
        <v>180</v>
      </c>
      <c r="I24" s="23">
        <f t="shared" si="4"/>
        <v>10</v>
      </c>
      <c r="J24" s="3">
        <f t="shared" si="5"/>
        <v>5.8823529411764719E-2</v>
      </c>
    </row>
    <row r="25" spans="1:10" x14ac:dyDescent="0.25">
      <c r="A25" s="43" t="s">
        <v>27</v>
      </c>
      <c r="B25" s="20">
        <v>37.9</v>
      </c>
      <c r="C25" s="20">
        <v>0</v>
      </c>
      <c r="D25" s="21">
        <f t="shared" si="3"/>
        <v>37.9</v>
      </c>
      <c r="E25" s="21">
        <v>20</v>
      </c>
      <c r="F25" s="20">
        <v>38.6</v>
      </c>
      <c r="G25" s="20">
        <v>0</v>
      </c>
      <c r="H25" s="24">
        <f t="shared" si="10"/>
        <v>38.6</v>
      </c>
      <c r="I25" s="23">
        <f t="shared" si="4"/>
        <v>0.70000000000000284</v>
      </c>
      <c r="J25" s="3">
        <f t="shared" si="5"/>
        <v>1.8469656992084582E-2</v>
      </c>
    </row>
    <row r="26" spans="1:10" x14ac:dyDescent="0.25">
      <c r="A26" s="43" t="s">
        <v>17</v>
      </c>
      <c r="B26" s="20">
        <v>13.663</v>
      </c>
      <c r="C26" s="20">
        <v>0</v>
      </c>
      <c r="D26" s="21">
        <f t="shared" si="3"/>
        <v>13.663</v>
      </c>
      <c r="E26" s="21">
        <v>13.1</v>
      </c>
      <c r="F26" s="20">
        <v>15.218</v>
      </c>
      <c r="G26" s="20">
        <v>0</v>
      </c>
      <c r="H26" s="24">
        <f t="shared" si="10"/>
        <v>15.218</v>
      </c>
      <c r="I26" s="23">
        <f t="shared" si="4"/>
        <v>1.5549999999999997</v>
      </c>
      <c r="J26" s="3">
        <f t="shared" si="5"/>
        <v>0.11381102246944308</v>
      </c>
    </row>
    <row r="27" spans="1:10" x14ac:dyDescent="0.25">
      <c r="A27" s="43" t="s">
        <v>28</v>
      </c>
      <c r="B27" s="20">
        <v>158.9</v>
      </c>
      <c r="C27" s="20">
        <v>0</v>
      </c>
      <c r="D27" s="21">
        <f t="shared" si="3"/>
        <v>158.9</v>
      </c>
      <c r="E27" s="21">
        <v>158.9</v>
      </c>
      <c r="F27" s="20">
        <v>158.9</v>
      </c>
      <c r="G27" s="20">
        <v>0</v>
      </c>
      <c r="H27" s="24">
        <f t="shared" si="10"/>
        <v>158.9</v>
      </c>
      <c r="I27" s="23">
        <f t="shared" si="4"/>
        <v>0</v>
      </c>
      <c r="J27" s="3">
        <f t="shared" si="5"/>
        <v>0</v>
      </c>
    </row>
    <row r="28" spans="1:10" x14ac:dyDescent="0.25">
      <c r="A28" s="44" t="s">
        <v>29</v>
      </c>
      <c r="B28" s="25">
        <v>137.1</v>
      </c>
      <c r="C28" s="25">
        <v>0</v>
      </c>
      <c r="D28" s="26">
        <f t="shared" si="3"/>
        <v>137.1</v>
      </c>
      <c r="E28" s="26">
        <v>118.00000000000001</v>
      </c>
      <c r="F28" s="25">
        <v>141.4</v>
      </c>
      <c r="G28" s="25">
        <v>0</v>
      </c>
      <c r="H28" s="27">
        <f t="shared" si="10"/>
        <v>141.4</v>
      </c>
      <c r="I28" s="28">
        <f t="shared" si="4"/>
        <v>4.3000000000000114</v>
      </c>
      <c r="J28" s="11">
        <f t="shared" si="5"/>
        <v>3.1363967906637535E-2</v>
      </c>
    </row>
    <row r="29" spans="1:10" x14ac:dyDescent="0.25">
      <c r="A29" s="45"/>
      <c r="B29" s="29"/>
      <c r="C29" s="29"/>
      <c r="D29" s="30"/>
      <c r="E29" s="30"/>
      <c r="F29" s="29"/>
      <c r="G29" s="29"/>
      <c r="H29" s="31"/>
      <c r="I29" s="32"/>
      <c r="J29" s="6"/>
    </row>
    <row r="30" spans="1:10" x14ac:dyDescent="0.25">
      <c r="A30" s="10" t="s">
        <v>30</v>
      </c>
      <c r="B30" s="33">
        <f t="shared" ref="B30:G30" si="11">+B31+B35+B48+B53+B55+B61+B79+B84</f>
        <v>30119.100000000002</v>
      </c>
      <c r="C30" s="33">
        <f t="shared" si="11"/>
        <v>7838.5</v>
      </c>
      <c r="D30" s="34">
        <f t="shared" si="3"/>
        <v>37957.600000000006</v>
      </c>
      <c r="E30" s="33">
        <f t="shared" si="11"/>
        <v>28812.9</v>
      </c>
      <c r="F30" s="33">
        <f t="shared" si="11"/>
        <v>34281.050000000003</v>
      </c>
      <c r="G30" s="33">
        <f t="shared" si="11"/>
        <v>3634.2</v>
      </c>
      <c r="H30" s="33">
        <f>+H31+H35+H48+H53+H55+H61+H79+H84</f>
        <v>37915.25</v>
      </c>
      <c r="I30" s="34">
        <f t="shared" ref="I30:I61" si="12">+H30-D30</f>
        <v>-42.350000000005821</v>
      </c>
      <c r="J30" s="7">
        <f t="shared" ref="J30:J41" si="13">+H30/D30-1</f>
        <v>-1.1157185912704648E-3</v>
      </c>
    </row>
    <row r="31" spans="1:10" x14ac:dyDescent="0.25">
      <c r="A31" s="9" t="s">
        <v>31</v>
      </c>
      <c r="B31" s="19">
        <f>+B32+B33+B34</f>
        <v>1459.6999999999998</v>
      </c>
      <c r="C31" s="19">
        <f>+C32+C33+C34</f>
        <v>160.6</v>
      </c>
      <c r="D31" s="13">
        <f t="shared" si="3"/>
        <v>1620.2999999999997</v>
      </c>
      <c r="E31" s="13">
        <f>SUM(E32:E34)</f>
        <v>1377.3000000000002</v>
      </c>
      <c r="F31" s="19">
        <f>+F32+F33+F34</f>
        <v>1516.3999999999999</v>
      </c>
      <c r="G31" s="19">
        <f>+G32+G33+G34</f>
        <v>158.1</v>
      </c>
      <c r="H31" s="19">
        <f>+F31+G31</f>
        <v>1674.4999999999998</v>
      </c>
      <c r="I31" s="23">
        <f t="shared" si="12"/>
        <v>54.200000000000045</v>
      </c>
      <c r="J31" s="1">
        <f t="shared" si="13"/>
        <v>3.3450595568721875E-2</v>
      </c>
    </row>
    <row r="32" spans="1:10" x14ac:dyDescent="0.25">
      <c r="A32" s="43" t="s">
        <v>32</v>
      </c>
      <c r="B32" s="20">
        <v>1189.5999999999999</v>
      </c>
      <c r="C32" s="20">
        <v>158.1</v>
      </c>
      <c r="D32" s="21">
        <f t="shared" si="3"/>
        <v>1347.6999999999998</v>
      </c>
      <c r="E32" s="21">
        <v>1114.9000000000001</v>
      </c>
      <c r="F32" s="20">
        <v>1214.8</v>
      </c>
      <c r="G32" s="20">
        <v>158.1</v>
      </c>
      <c r="H32" s="22">
        <f>+F32+G32</f>
        <v>1372.8999999999999</v>
      </c>
      <c r="I32" s="23">
        <f t="shared" si="12"/>
        <v>25.200000000000045</v>
      </c>
      <c r="J32" s="3">
        <f t="shared" si="13"/>
        <v>1.8698523410254575E-2</v>
      </c>
    </row>
    <row r="33" spans="1:10" x14ac:dyDescent="0.25">
      <c r="A33" s="43" t="s">
        <v>33</v>
      </c>
      <c r="B33" s="20">
        <v>197.1</v>
      </c>
      <c r="C33" s="20">
        <v>0</v>
      </c>
      <c r="D33" s="21">
        <f t="shared" si="3"/>
        <v>197.1</v>
      </c>
      <c r="E33" s="21">
        <v>190.9</v>
      </c>
      <c r="F33" s="20">
        <v>225</v>
      </c>
      <c r="G33" s="20">
        <v>0</v>
      </c>
      <c r="H33" s="22">
        <f>+F33+G33</f>
        <v>225</v>
      </c>
      <c r="I33" s="23">
        <f t="shared" si="12"/>
        <v>27.900000000000006</v>
      </c>
      <c r="J33" s="3">
        <f t="shared" si="13"/>
        <v>0.14155251141552516</v>
      </c>
    </row>
    <row r="34" spans="1:10" x14ac:dyDescent="0.25">
      <c r="A34" s="43" t="s">
        <v>34</v>
      </c>
      <c r="B34" s="20">
        <v>73</v>
      </c>
      <c r="C34" s="20">
        <v>2.5</v>
      </c>
      <c r="D34" s="21">
        <f t="shared" si="3"/>
        <v>75.5</v>
      </c>
      <c r="E34" s="21">
        <v>71.5</v>
      </c>
      <c r="F34" s="20">
        <v>76.599999999999994</v>
      </c>
      <c r="G34" s="20">
        <v>0</v>
      </c>
      <c r="H34" s="22">
        <f>+F34+G34</f>
        <v>76.599999999999994</v>
      </c>
      <c r="I34" s="23">
        <f t="shared" si="12"/>
        <v>1.0999999999999943</v>
      </c>
      <c r="J34" s="3">
        <f t="shared" si="13"/>
        <v>1.4569536423840956E-2</v>
      </c>
    </row>
    <row r="35" spans="1:10" x14ac:dyDescent="0.25">
      <c r="A35" s="9" t="s">
        <v>35</v>
      </c>
      <c r="B35" s="13">
        <f t="shared" ref="B35:H35" si="14">SUM(B36:B47)</f>
        <v>18147.8</v>
      </c>
      <c r="C35" s="13">
        <f t="shared" si="14"/>
        <v>6254.0999999999995</v>
      </c>
      <c r="D35" s="13">
        <f t="shared" si="3"/>
        <v>24401.899999999998</v>
      </c>
      <c r="E35" s="13">
        <f>SUM(E36:E47)</f>
        <v>18210.5</v>
      </c>
      <c r="F35" s="13">
        <f t="shared" si="14"/>
        <v>21270.350000000002</v>
      </c>
      <c r="G35" s="13">
        <f t="shared" si="14"/>
        <v>3222.7</v>
      </c>
      <c r="H35" s="13">
        <f t="shared" si="14"/>
        <v>24493.05</v>
      </c>
      <c r="I35" s="13">
        <f t="shared" si="12"/>
        <v>91.150000000001455</v>
      </c>
      <c r="J35" s="1">
        <f t="shared" si="13"/>
        <v>3.7353648691291763E-3</v>
      </c>
    </row>
    <row r="36" spans="1:10" x14ac:dyDescent="0.25">
      <c r="A36" s="43" t="s">
        <v>36</v>
      </c>
      <c r="B36" s="20">
        <v>8690</v>
      </c>
      <c r="C36" s="20">
        <v>0</v>
      </c>
      <c r="D36" s="21">
        <f t="shared" si="3"/>
        <v>8690</v>
      </c>
      <c r="E36" s="21">
        <v>6702.6</v>
      </c>
      <c r="F36" s="20">
        <v>8837.4500000000007</v>
      </c>
      <c r="G36" s="20">
        <v>0</v>
      </c>
      <c r="H36" s="22">
        <f t="shared" ref="H36:H47" si="15">+F36+G36</f>
        <v>8837.4500000000007</v>
      </c>
      <c r="I36" s="23">
        <f t="shared" si="12"/>
        <v>147.45000000000073</v>
      </c>
      <c r="J36" s="3">
        <f t="shared" si="13"/>
        <v>1.6967779056386689E-2</v>
      </c>
    </row>
    <row r="37" spans="1:10" x14ac:dyDescent="0.25">
      <c r="A37" s="43" t="s">
        <v>37</v>
      </c>
      <c r="B37" s="20">
        <v>3000</v>
      </c>
      <c r="C37" s="20">
        <v>0</v>
      </c>
      <c r="D37" s="21">
        <f t="shared" si="3"/>
        <v>3000</v>
      </c>
      <c r="E37" s="21">
        <v>0</v>
      </c>
      <c r="F37" s="20">
        <v>3000</v>
      </c>
      <c r="G37" s="20">
        <v>0</v>
      </c>
      <c r="H37" s="22">
        <f t="shared" si="15"/>
        <v>3000</v>
      </c>
      <c r="I37" s="23">
        <f t="shared" si="12"/>
        <v>0</v>
      </c>
      <c r="J37" s="3">
        <f t="shared" si="13"/>
        <v>0</v>
      </c>
    </row>
    <row r="38" spans="1:10" x14ac:dyDescent="0.25">
      <c r="A38" s="43" t="s">
        <v>38</v>
      </c>
      <c r="B38" s="20">
        <v>2696.5</v>
      </c>
      <c r="C38" s="20">
        <v>1588.8</v>
      </c>
      <c r="D38" s="21">
        <f t="shared" si="3"/>
        <v>4285.3</v>
      </c>
      <c r="E38" s="21">
        <v>3557.4</v>
      </c>
      <c r="F38" s="20">
        <v>3801</v>
      </c>
      <c r="G38" s="20">
        <v>584.29999999999995</v>
      </c>
      <c r="H38" s="22">
        <f t="shared" si="15"/>
        <v>4385.3</v>
      </c>
      <c r="I38" s="23">
        <f t="shared" si="12"/>
        <v>100</v>
      </c>
      <c r="J38" s="3">
        <f t="shared" si="13"/>
        <v>2.3335589106947108E-2</v>
      </c>
    </row>
    <row r="39" spans="1:10" x14ac:dyDescent="0.25">
      <c r="A39" s="43" t="s">
        <v>39</v>
      </c>
      <c r="B39" s="20">
        <v>30</v>
      </c>
      <c r="C39" s="20">
        <v>62</v>
      </c>
      <c r="D39" s="21">
        <f t="shared" si="3"/>
        <v>92</v>
      </c>
      <c r="E39" s="21">
        <v>87</v>
      </c>
      <c r="F39" s="20">
        <v>30</v>
      </c>
      <c r="G39" s="20">
        <v>62</v>
      </c>
      <c r="H39" s="22">
        <f t="shared" si="15"/>
        <v>92</v>
      </c>
      <c r="I39" s="23">
        <f t="shared" si="12"/>
        <v>0</v>
      </c>
      <c r="J39" s="3">
        <f t="shared" si="13"/>
        <v>0</v>
      </c>
    </row>
    <row r="40" spans="1:10" x14ac:dyDescent="0.25">
      <c r="A40" s="43" t="s">
        <v>40</v>
      </c>
      <c r="B40" s="20">
        <v>10</v>
      </c>
      <c r="C40" s="20">
        <v>20</v>
      </c>
      <c r="D40" s="21">
        <f t="shared" si="3"/>
        <v>30</v>
      </c>
      <c r="E40" s="21">
        <v>0</v>
      </c>
      <c r="F40" s="20">
        <v>30</v>
      </c>
      <c r="G40" s="20">
        <v>0</v>
      </c>
      <c r="H40" s="22">
        <f t="shared" si="15"/>
        <v>30</v>
      </c>
      <c r="I40" s="23">
        <f t="shared" si="12"/>
        <v>0</v>
      </c>
      <c r="J40" s="3">
        <f t="shared" si="13"/>
        <v>0</v>
      </c>
    </row>
    <row r="41" spans="1:10" x14ac:dyDescent="0.25">
      <c r="A41" s="43" t="s">
        <v>41</v>
      </c>
      <c r="B41" s="20">
        <v>10</v>
      </c>
      <c r="C41" s="20">
        <v>0</v>
      </c>
      <c r="D41" s="21">
        <f t="shared" si="3"/>
        <v>10</v>
      </c>
      <c r="E41" s="21">
        <v>0</v>
      </c>
      <c r="F41" s="20">
        <v>10</v>
      </c>
      <c r="G41" s="20">
        <v>0</v>
      </c>
      <c r="H41" s="22">
        <f t="shared" si="15"/>
        <v>10</v>
      </c>
      <c r="I41" s="23">
        <f t="shared" si="12"/>
        <v>0</v>
      </c>
      <c r="J41" s="3">
        <f t="shared" si="13"/>
        <v>0</v>
      </c>
    </row>
    <row r="42" spans="1:10" x14ac:dyDescent="0.25">
      <c r="A42" s="43" t="s">
        <v>42</v>
      </c>
      <c r="B42" s="20">
        <v>0</v>
      </c>
      <c r="C42" s="20">
        <v>0</v>
      </c>
      <c r="D42" s="21">
        <f t="shared" si="3"/>
        <v>0</v>
      </c>
      <c r="E42" s="21">
        <v>5063.1000000000004</v>
      </c>
      <c r="F42" s="20">
        <v>0</v>
      </c>
      <c r="G42" s="20">
        <v>0</v>
      </c>
      <c r="H42" s="22">
        <f t="shared" si="15"/>
        <v>0</v>
      </c>
      <c r="I42" s="23">
        <f t="shared" si="12"/>
        <v>0</v>
      </c>
      <c r="J42" s="4" t="s">
        <v>43</v>
      </c>
    </row>
    <row r="43" spans="1:10" x14ac:dyDescent="0.25">
      <c r="A43" s="43" t="s">
        <v>44</v>
      </c>
      <c r="B43" s="20">
        <v>1816.7</v>
      </c>
      <c r="C43" s="20">
        <v>2152.1</v>
      </c>
      <c r="D43" s="21">
        <f t="shared" si="3"/>
        <v>3968.8</v>
      </c>
      <c r="E43" s="21">
        <v>0</v>
      </c>
      <c r="F43" s="20">
        <v>2545.5</v>
      </c>
      <c r="G43" s="20">
        <v>1172.3</v>
      </c>
      <c r="H43" s="22">
        <f t="shared" si="15"/>
        <v>3717.8</v>
      </c>
      <c r="I43" s="23">
        <f t="shared" si="12"/>
        <v>-251</v>
      </c>
      <c r="J43" s="3">
        <f t="shared" ref="J43:J63" si="16">+H43/D43-1</f>
        <v>-6.3243297722233471E-2</v>
      </c>
    </row>
    <row r="44" spans="1:10" x14ac:dyDescent="0.25">
      <c r="A44" s="43" t="s">
        <v>45</v>
      </c>
      <c r="B44" s="20">
        <v>215.5</v>
      </c>
      <c r="C44" s="20">
        <v>0</v>
      </c>
      <c r="D44" s="21">
        <f t="shared" si="3"/>
        <v>215.5</v>
      </c>
      <c r="E44" s="21">
        <v>0</v>
      </c>
      <c r="F44" s="20">
        <v>227.2</v>
      </c>
      <c r="G44" s="20">
        <v>0</v>
      </c>
      <c r="H44" s="22">
        <f t="shared" si="15"/>
        <v>227.2</v>
      </c>
      <c r="I44" s="23">
        <f t="shared" si="12"/>
        <v>11.699999999999989</v>
      </c>
      <c r="J44" s="3">
        <f t="shared" si="16"/>
        <v>5.4292343387470909E-2</v>
      </c>
    </row>
    <row r="45" spans="1:10" x14ac:dyDescent="0.25">
      <c r="A45" s="43" t="s">
        <v>46</v>
      </c>
      <c r="B45" s="20">
        <v>750.3</v>
      </c>
      <c r="C45" s="20">
        <v>0</v>
      </c>
      <c r="D45" s="21">
        <f t="shared" si="3"/>
        <v>750.3</v>
      </c>
      <c r="E45" s="21">
        <v>0</v>
      </c>
      <c r="F45" s="20">
        <v>760.3</v>
      </c>
      <c r="G45" s="20">
        <v>0</v>
      </c>
      <c r="H45" s="22">
        <f t="shared" si="15"/>
        <v>760.3</v>
      </c>
      <c r="I45" s="23">
        <f t="shared" si="12"/>
        <v>10</v>
      </c>
      <c r="J45" s="3">
        <f t="shared" si="16"/>
        <v>1.3328002132480421E-2</v>
      </c>
    </row>
    <row r="46" spans="1:10" x14ac:dyDescent="0.25">
      <c r="A46" s="43" t="s">
        <v>47</v>
      </c>
      <c r="B46" s="20">
        <v>927.8</v>
      </c>
      <c r="C46" s="20">
        <v>2431.1999999999998</v>
      </c>
      <c r="D46" s="21">
        <f t="shared" si="3"/>
        <v>3359</v>
      </c>
      <c r="E46" s="21">
        <v>2800.4</v>
      </c>
      <c r="F46" s="20">
        <v>2027.9</v>
      </c>
      <c r="G46" s="20">
        <v>1404.1</v>
      </c>
      <c r="H46" s="22">
        <f t="shared" si="15"/>
        <v>3432</v>
      </c>
      <c r="I46" s="23">
        <f t="shared" si="12"/>
        <v>73</v>
      </c>
      <c r="J46" s="3">
        <f t="shared" si="16"/>
        <v>2.1732658529324267E-2</v>
      </c>
    </row>
    <row r="47" spans="1:10" x14ac:dyDescent="0.25">
      <c r="A47" s="43" t="s">
        <v>48</v>
      </c>
      <c r="B47" s="20">
        <v>1</v>
      </c>
      <c r="C47" s="20">
        <v>0</v>
      </c>
      <c r="D47" s="21">
        <f t="shared" si="3"/>
        <v>1</v>
      </c>
      <c r="E47" s="21">
        <v>0</v>
      </c>
      <c r="F47" s="20">
        <v>1</v>
      </c>
      <c r="G47" s="20">
        <v>0</v>
      </c>
      <c r="H47" s="22">
        <f t="shared" si="15"/>
        <v>1</v>
      </c>
      <c r="I47" s="23">
        <f t="shared" si="12"/>
        <v>0</v>
      </c>
      <c r="J47" s="3">
        <f t="shared" si="16"/>
        <v>0</v>
      </c>
    </row>
    <row r="48" spans="1:10" x14ac:dyDescent="0.25">
      <c r="A48" s="9" t="s">
        <v>49</v>
      </c>
      <c r="B48" s="13">
        <f t="shared" ref="B48:H48" si="17">SUM(B49:B52)</f>
        <v>1367.5</v>
      </c>
      <c r="C48" s="13">
        <f t="shared" si="17"/>
        <v>0</v>
      </c>
      <c r="D48" s="13">
        <f t="shared" si="3"/>
        <v>1367.5</v>
      </c>
      <c r="E48" s="13">
        <f>SUM(E49:E52)</f>
        <v>1204.3</v>
      </c>
      <c r="F48" s="13">
        <f t="shared" si="17"/>
        <v>1368</v>
      </c>
      <c r="G48" s="13">
        <f t="shared" si="17"/>
        <v>0</v>
      </c>
      <c r="H48" s="13">
        <f t="shared" si="17"/>
        <v>1368</v>
      </c>
      <c r="I48" s="13">
        <f t="shared" si="12"/>
        <v>0.5</v>
      </c>
      <c r="J48" s="1">
        <f t="shared" si="16"/>
        <v>3.6563071297979199E-4</v>
      </c>
    </row>
    <row r="49" spans="1:10" x14ac:dyDescent="0.25">
      <c r="A49" s="43" t="s">
        <v>50</v>
      </c>
      <c r="B49" s="20">
        <v>410</v>
      </c>
      <c r="C49" s="20">
        <v>0</v>
      </c>
      <c r="D49" s="21">
        <f t="shared" si="3"/>
        <v>410</v>
      </c>
      <c r="E49" s="21">
        <v>396.2</v>
      </c>
      <c r="F49" s="20">
        <v>410.5</v>
      </c>
      <c r="G49" s="20">
        <v>0</v>
      </c>
      <c r="H49" s="22">
        <f>+F49+G49</f>
        <v>410.5</v>
      </c>
      <c r="I49" s="23">
        <f t="shared" si="12"/>
        <v>0.5</v>
      </c>
      <c r="J49" s="3">
        <f t="shared" si="16"/>
        <v>1.2195121951219523E-3</v>
      </c>
    </row>
    <row r="50" spans="1:10" x14ac:dyDescent="0.25">
      <c r="A50" s="43" t="s">
        <v>51</v>
      </c>
      <c r="B50" s="20">
        <v>905</v>
      </c>
      <c r="C50" s="20">
        <v>0</v>
      </c>
      <c r="D50" s="21">
        <f t="shared" si="3"/>
        <v>905</v>
      </c>
      <c r="E50" s="21">
        <v>800</v>
      </c>
      <c r="F50" s="20">
        <v>905</v>
      </c>
      <c r="G50" s="20">
        <v>0</v>
      </c>
      <c r="H50" s="22">
        <f>+F50+G50</f>
        <v>905</v>
      </c>
      <c r="I50" s="23">
        <f t="shared" si="12"/>
        <v>0</v>
      </c>
      <c r="J50" s="3">
        <f t="shared" si="16"/>
        <v>0</v>
      </c>
    </row>
    <row r="51" spans="1:10" x14ac:dyDescent="0.25">
      <c r="A51" s="43" t="s">
        <v>52</v>
      </c>
      <c r="B51" s="20">
        <v>22.5</v>
      </c>
      <c r="C51" s="20">
        <v>0</v>
      </c>
      <c r="D51" s="21">
        <f t="shared" si="3"/>
        <v>22.5</v>
      </c>
      <c r="E51" s="21">
        <v>3.5</v>
      </c>
      <c r="F51" s="20">
        <v>22.5</v>
      </c>
      <c r="G51" s="20">
        <v>0</v>
      </c>
      <c r="H51" s="22">
        <f>+F51+G51</f>
        <v>22.5</v>
      </c>
      <c r="I51" s="23">
        <f t="shared" si="12"/>
        <v>0</v>
      </c>
      <c r="J51" s="3">
        <f t="shared" si="16"/>
        <v>0</v>
      </c>
    </row>
    <row r="52" spans="1:10" x14ac:dyDescent="0.25">
      <c r="A52" s="43" t="s">
        <v>53</v>
      </c>
      <c r="B52" s="20">
        <v>30</v>
      </c>
      <c r="C52" s="20">
        <v>0</v>
      </c>
      <c r="D52" s="21">
        <f t="shared" si="3"/>
        <v>30</v>
      </c>
      <c r="E52" s="21">
        <v>4.5999999999999996</v>
      </c>
      <c r="F52" s="20">
        <v>30</v>
      </c>
      <c r="G52" s="20">
        <v>0</v>
      </c>
      <c r="H52" s="22">
        <f>+F52+G52</f>
        <v>30</v>
      </c>
      <c r="I52" s="23">
        <f t="shared" si="12"/>
        <v>0</v>
      </c>
      <c r="J52" s="3">
        <f t="shared" si="16"/>
        <v>0</v>
      </c>
    </row>
    <row r="53" spans="1:10" x14ac:dyDescent="0.25">
      <c r="A53" s="9" t="s">
        <v>54</v>
      </c>
      <c r="B53" s="13">
        <f t="shared" ref="B53:H53" si="18">SUM(B54:B54)</f>
        <v>30</v>
      </c>
      <c r="C53" s="13">
        <f t="shared" si="18"/>
        <v>0</v>
      </c>
      <c r="D53" s="13">
        <f t="shared" si="3"/>
        <v>30</v>
      </c>
      <c r="E53" s="13">
        <f>+E54</f>
        <v>30</v>
      </c>
      <c r="F53" s="13">
        <f t="shared" si="18"/>
        <v>30</v>
      </c>
      <c r="G53" s="13">
        <f t="shared" si="18"/>
        <v>0</v>
      </c>
      <c r="H53" s="13">
        <f t="shared" si="18"/>
        <v>30</v>
      </c>
      <c r="I53" s="23">
        <f t="shared" si="12"/>
        <v>0</v>
      </c>
      <c r="J53" s="1">
        <f t="shared" si="16"/>
        <v>0</v>
      </c>
    </row>
    <row r="54" spans="1:10" x14ac:dyDescent="0.25">
      <c r="A54" s="43" t="s">
        <v>55</v>
      </c>
      <c r="B54" s="20">
        <v>30</v>
      </c>
      <c r="C54" s="20">
        <v>0</v>
      </c>
      <c r="D54" s="21">
        <f t="shared" si="3"/>
        <v>30</v>
      </c>
      <c r="E54" s="21">
        <v>30</v>
      </c>
      <c r="F54" s="20">
        <v>30</v>
      </c>
      <c r="G54" s="20">
        <v>0</v>
      </c>
      <c r="H54" s="22">
        <f>+F54+G54</f>
        <v>30</v>
      </c>
      <c r="I54" s="23">
        <f t="shared" si="12"/>
        <v>0</v>
      </c>
      <c r="J54" s="3">
        <f t="shared" si="16"/>
        <v>0</v>
      </c>
    </row>
    <row r="55" spans="1:10" x14ac:dyDescent="0.25">
      <c r="A55" s="9" t="s">
        <v>56</v>
      </c>
      <c r="B55" s="13">
        <f t="shared" ref="B55:H55" si="19">SUM(B56:B60)</f>
        <v>7601.5</v>
      </c>
      <c r="C55" s="13">
        <f t="shared" si="19"/>
        <v>1423.8</v>
      </c>
      <c r="D55" s="13">
        <f t="shared" si="3"/>
        <v>9025.2999999999993</v>
      </c>
      <c r="E55" s="13">
        <f>SUM(E56:E60)</f>
        <v>7304.1</v>
      </c>
      <c r="F55" s="13">
        <f t="shared" si="19"/>
        <v>8598.6</v>
      </c>
      <c r="G55" s="13">
        <f t="shared" si="19"/>
        <v>554.6</v>
      </c>
      <c r="H55" s="13">
        <f t="shared" si="19"/>
        <v>9153.1999999999989</v>
      </c>
      <c r="I55" s="13">
        <f t="shared" si="12"/>
        <v>127.89999999999964</v>
      </c>
      <c r="J55" s="1">
        <f t="shared" si="16"/>
        <v>1.4171274085071905E-2</v>
      </c>
    </row>
    <row r="56" spans="1:10" x14ac:dyDescent="0.25">
      <c r="A56" s="43" t="s">
        <v>57</v>
      </c>
      <c r="B56" s="20">
        <v>950.8</v>
      </c>
      <c r="C56" s="20">
        <v>418</v>
      </c>
      <c r="D56" s="21">
        <f t="shared" si="3"/>
        <v>1368.8</v>
      </c>
      <c r="E56" s="21">
        <v>880.4</v>
      </c>
      <c r="F56" s="20">
        <v>1497.5</v>
      </c>
      <c r="G56" s="20">
        <v>0</v>
      </c>
      <c r="H56" s="22">
        <f>+F56+G56</f>
        <v>1497.5</v>
      </c>
      <c r="I56" s="23">
        <f t="shared" si="12"/>
        <v>128.70000000000005</v>
      </c>
      <c r="J56" s="3">
        <f t="shared" si="16"/>
        <v>9.4023962594973698E-2</v>
      </c>
    </row>
    <row r="57" spans="1:10" x14ac:dyDescent="0.25">
      <c r="A57" s="43" t="s">
        <v>58</v>
      </c>
      <c r="B57" s="20">
        <v>655.5</v>
      </c>
      <c r="C57" s="20">
        <v>220.6</v>
      </c>
      <c r="D57" s="21">
        <f t="shared" si="3"/>
        <v>876.1</v>
      </c>
      <c r="E57" s="21">
        <v>690.3</v>
      </c>
      <c r="F57" s="20">
        <v>864.6</v>
      </c>
      <c r="G57" s="20">
        <v>0</v>
      </c>
      <c r="H57" s="22">
        <f>+F57+G57</f>
        <v>864.6</v>
      </c>
      <c r="I57" s="23">
        <f t="shared" si="12"/>
        <v>-11.5</v>
      </c>
      <c r="J57" s="3">
        <f t="shared" si="16"/>
        <v>-1.3126355438876858E-2</v>
      </c>
    </row>
    <row r="58" spans="1:10" x14ac:dyDescent="0.25">
      <c r="A58" s="43" t="s">
        <v>59</v>
      </c>
      <c r="B58" s="20">
        <v>212.7</v>
      </c>
      <c r="C58" s="20">
        <v>325.2</v>
      </c>
      <c r="D58" s="21">
        <f t="shared" si="3"/>
        <v>537.9</v>
      </c>
      <c r="E58" s="21">
        <v>291.39999999999998</v>
      </c>
      <c r="F58" s="20">
        <v>163.5</v>
      </c>
      <c r="G58" s="20">
        <v>325.2</v>
      </c>
      <c r="H58" s="22">
        <f>+F58+G58</f>
        <v>488.7</v>
      </c>
      <c r="I58" s="23">
        <f t="shared" si="12"/>
        <v>-49.199999999999989</v>
      </c>
      <c r="J58" s="3">
        <f t="shared" si="16"/>
        <v>-9.1466815393195788E-2</v>
      </c>
    </row>
    <row r="59" spans="1:10" x14ac:dyDescent="0.25">
      <c r="A59" s="43" t="s">
        <v>60</v>
      </c>
      <c r="B59" s="20">
        <v>110.9</v>
      </c>
      <c r="C59" s="20">
        <v>0</v>
      </c>
      <c r="D59" s="21">
        <f t="shared" si="3"/>
        <v>110.9</v>
      </c>
      <c r="E59" s="21">
        <v>95</v>
      </c>
      <c r="F59" s="20">
        <v>110.8</v>
      </c>
      <c r="G59" s="20">
        <v>0</v>
      </c>
      <c r="H59" s="22">
        <f>+F59+G59</f>
        <v>110.8</v>
      </c>
      <c r="I59" s="23">
        <f t="shared" si="12"/>
        <v>-0.10000000000000853</v>
      </c>
      <c r="J59" s="3">
        <f t="shared" si="16"/>
        <v>-9.0171325518495493E-4</v>
      </c>
    </row>
    <row r="60" spans="1:10" x14ac:dyDescent="0.25">
      <c r="A60" s="43" t="s">
        <v>61</v>
      </c>
      <c r="B60" s="20">
        <v>5671.6</v>
      </c>
      <c r="C60" s="20">
        <v>460</v>
      </c>
      <c r="D60" s="21">
        <f t="shared" si="3"/>
        <v>6131.6</v>
      </c>
      <c r="E60" s="21">
        <v>5347</v>
      </c>
      <c r="F60" s="20">
        <v>5962.2</v>
      </c>
      <c r="G60" s="20">
        <v>229.4</v>
      </c>
      <c r="H60" s="22">
        <f>+F60+G60</f>
        <v>6191.5999999999995</v>
      </c>
      <c r="I60" s="23">
        <f t="shared" si="12"/>
        <v>59.999999999999091</v>
      </c>
      <c r="J60" s="3">
        <f t="shared" si="16"/>
        <v>9.785374127470714E-3</v>
      </c>
    </row>
    <row r="61" spans="1:10" x14ac:dyDescent="0.25">
      <c r="A61" s="9" t="s">
        <v>62</v>
      </c>
      <c r="B61" s="13">
        <f t="shared" ref="B61:H61" si="20">SUM(B62:B78)</f>
        <v>1856.7</v>
      </c>
      <c r="C61" s="13">
        <f t="shared" si="20"/>
        <v>0</v>
      </c>
      <c r="D61" s="13">
        <f t="shared" si="3"/>
        <v>1856.7</v>
      </c>
      <c r="E61" s="13">
        <f>SUM(E62:E78)</f>
        <v>1416.4</v>
      </c>
      <c r="F61" s="13">
        <f t="shared" si="20"/>
        <v>1856.7</v>
      </c>
      <c r="G61" s="13">
        <f t="shared" si="20"/>
        <v>0</v>
      </c>
      <c r="H61" s="13">
        <f t="shared" si="20"/>
        <v>1856.7</v>
      </c>
      <c r="I61" s="13">
        <f t="shared" si="12"/>
        <v>0</v>
      </c>
      <c r="J61" s="1">
        <f t="shared" si="16"/>
        <v>0</v>
      </c>
    </row>
    <row r="62" spans="1:10" x14ac:dyDescent="0.25">
      <c r="A62" s="43" t="s">
        <v>63</v>
      </c>
      <c r="B62" s="20">
        <v>339</v>
      </c>
      <c r="C62" s="20">
        <v>0</v>
      </c>
      <c r="D62" s="21">
        <f t="shared" si="3"/>
        <v>339</v>
      </c>
      <c r="E62" s="21">
        <v>0</v>
      </c>
      <c r="F62" s="20">
        <v>339</v>
      </c>
      <c r="G62" s="20">
        <v>0</v>
      </c>
      <c r="H62" s="22">
        <f t="shared" ref="H62:H78" si="21">+F62+G62</f>
        <v>339</v>
      </c>
      <c r="I62" s="23">
        <f t="shared" ref="I62:I84" si="22">+H62-D62</f>
        <v>0</v>
      </c>
      <c r="J62" s="3">
        <f t="shared" si="16"/>
        <v>0</v>
      </c>
    </row>
    <row r="63" spans="1:10" x14ac:dyDescent="0.25">
      <c r="A63" s="43" t="s">
        <v>64</v>
      </c>
      <c r="B63" s="20">
        <v>139.6</v>
      </c>
      <c r="C63" s="20">
        <v>0</v>
      </c>
      <c r="D63" s="21">
        <f t="shared" si="3"/>
        <v>139.6</v>
      </c>
      <c r="E63" s="21">
        <v>68.3</v>
      </c>
      <c r="F63" s="20">
        <v>139.6</v>
      </c>
      <c r="G63" s="20">
        <v>0</v>
      </c>
      <c r="H63" s="22">
        <f t="shared" si="21"/>
        <v>139.6</v>
      </c>
      <c r="I63" s="23">
        <f t="shared" si="22"/>
        <v>0</v>
      </c>
      <c r="J63" s="3">
        <f t="shared" si="16"/>
        <v>0</v>
      </c>
    </row>
    <row r="64" spans="1:10" x14ac:dyDescent="0.25">
      <c r="A64" s="43" t="s">
        <v>65</v>
      </c>
      <c r="B64" s="20">
        <v>0</v>
      </c>
      <c r="C64" s="20">
        <v>0</v>
      </c>
      <c r="D64" s="21">
        <f t="shared" si="3"/>
        <v>0</v>
      </c>
      <c r="E64" s="21">
        <v>0</v>
      </c>
      <c r="F64" s="20">
        <v>0</v>
      </c>
      <c r="G64" s="20">
        <v>0</v>
      </c>
      <c r="H64" s="22">
        <f t="shared" si="21"/>
        <v>0</v>
      </c>
      <c r="I64" s="23">
        <f t="shared" si="22"/>
        <v>0</v>
      </c>
      <c r="J64" s="4" t="s">
        <v>43</v>
      </c>
    </row>
    <row r="65" spans="1:10" x14ac:dyDescent="0.25">
      <c r="A65" s="43" t="s">
        <v>66</v>
      </c>
      <c r="B65" s="20">
        <v>1097</v>
      </c>
      <c r="C65" s="20">
        <v>0</v>
      </c>
      <c r="D65" s="21">
        <f t="shared" si="3"/>
        <v>1097</v>
      </c>
      <c r="E65" s="21">
        <v>1097</v>
      </c>
      <c r="F65" s="20">
        <v>1097</v>
      </c>
      <c r="G65" s="20">
        <v>0</v>
      </c>
      <c r="H65" s="22">
        <f t="shared" si="21"/>
        <v>1097</v>
      </c>
      <c r="I65" s="23">
        <f t="shared" si="22"/>
        <v>0</v>
      </c>
      <c r="J65" s="3">
        <f>+H65/D65-1</f>
        <v>0</v>
      </c>
    </row>
    <row r="66" spans="1:10" x14ac:dyDescent="0.25">
      <c r="A66" s="43" t="s">
        <v>67</v>
      </c>
      <c r="B66" s="20">
        <v>0</v>
      </c>
      <c r="C66" s="20">
        <v>0</v>
      </c>
      <c r="D66" s="21">
        <f t="shared" si="3"/>
        <v>0</v>
      </c>
      <c r="E66" s="21">
        <v>0</v>
      </c>
      <c r="F66" s="20">
        <v>0</v>
      </c>
      <c r="G66" s="20">
        <v>0</v>
      </c>
      <c r="H66" s="22">
        <f t="shared" si="21"/>
        <v>0</v>
      </c>
      <c r="I66" s="23">
        <f t="shared" si="22"/>
        <v>0</v>
      </c>
      <c r="J66" s="4" t="s">
        <v>43</v>
      </c>
    </row>
    <row r="67" spans="1:10" x14ac:dyDescent="0.25">
      <c r="A67" s="43" t="s">
        <v>68</v>
      </c>
      <c r="B67" s="20">
        <v>0</v>
      </c>
      <c r="C67" s="20">
        <v>0</v>
      </c>
      <c r="D67" s="21">
        <f t="shared" si="3"/>
        <v>0</v>
      </c>
      <c r="E67" s="21">
        <v>0</v>
      </c>
      <c r="F67" s="20">
        <v>0</v>
      </c>
      <c r="G67" s="20">
        <v>0</v>
      </c>
      <c r="H67" s="22">
        <f t="shared" si="21"/>
        <v>0</v>
      </c>
      <c r="I67" s="23">
        <f t="shared" si="22"/>
        <v>0</v>
      </c>
      <c r="J67" s="4" t="s">
        <v>43</v>
      </c>
    </row>
    <row r="68" spans="1:10" x14ac:dyDescent="0.25">
      <c r="A68" s="43" t="s">
        <v>69</v>
      </c>
      <c r="B68" s="20">
        <v>0</v>
      </c>
      <c r="C68" s="20">
        <v>0</v>
      </c>
      <c r="D68" s="21">
        <f t="shared" si="3"/>
        <v>0</v>
      </c>
      <c r="E68" s="21">
        <v>0</v>
      </c>
      <c r="F68" s="20">
        <v>0</v>
      </c>
      <c r="G68" s="20">
        <v>0</v>
      </c>
      <c r="H68" s="22">
        <f t="shared" si="21"/>
        <v>0</v>
      </c>
      <c r="I68" s="23">
        <f t="shared" si="22"/>
        <v>0</v>
      </c>
      <c r="J68" s="4" t="s">
        <v>43</v>
      </c>
    </row>
    <row r="69" spans="1:10" x14ac:dyDescent="0.25">
      <c r="A69" s="43" t="s">
        <v>70</v>
      </c>
      <c r="B69" s="20">
        <v>0</v>
      </c>
      <c r="C69" s="20">
        <v>0</v>
      </c>
      <c r="D69" s="21">
        <f t="shared" si="3"/>
        <v>0</v>
      </c>
      <c r="E69" s="21">
        <v>0</v>
      </c>
      <c r="F69" s="20">
        <v>0</v>
      </c>
      <c r="G69" s="20">
        <v>0</v>
      </c>
      <c r="H69" s="22">
        <f t="shared" si="21"/>
        <v>0</v>
      </c>
      <c r="I69" s="23">
        <f t="shared" si="22"/>
        <v>0</v>
      </c>
      <c r="J69" s="4" t="s">
        <v>43</v>
      </c>
    </row>
    <row r="70" spans="1:10" x14ac:dyDescent="0.25">
      <c r="A70" s="43" t="s">
        <v>71</v>
      </c>
      <c r="B70" s="20">
        <v>0</v>
      </c>
      <c r="C70" s="20">
        <v>0</v>
      </c>
      <c r="D70" s="21">
        <f t="shared" si="3"/>
        <v>0</v>
      </c>
      <c r="E70" s="21">
        <v>0</v>
      </c>
      <c r="F70" s="20">
        <v>0</v>
      </c>
      <c r="G70" s="20">
        <v>0</v>
      </c>
      <c r="H70" s="22">
        <f t="shared" si="21"/>
        <v>0</v>
      </c>
      <c r="I70" s="23">
        <f t="shared" si="22"/>
        <v>0</v>
      </c>
      <c r="J70" s="4" t="s">
        <v>43</v>
      </c>
    </row>
    <row r="71" spans="1:10" x14ac:dyDescent="0.25">
      <c r="A71" s="43" t="s">
        <v>72</v>
      </c>
      <c r="B71" s="20">
        <v>0</v>
      </c>
      <c r="C71" s="20">
        <v>0</v>
      </c>
      <c r="D71" s="21">
        <f t="shared" ref="D71:D92" si="23">+B71+C71</f>
        <v>0</v>
      </c>
      <c r="E71" s="21">
        <v>0</v>
      </c>
      <c r="F71" s="20">
        <v>0</v>
      </c>
      <c r="G71" s="20">
        <v>0</v>
      </c>
      <c r="H71" s="22">
        <f t="shared" si="21"/>
        <v>0</v>
      </c>
      <c r="I71" s="23">
        <f t="shared" si="22"/>
        <v>0</v>
      </c>
      <c r="J71" s="4" t="s">
        <v>43</v>
      </c>
    </row>
    <row r="72" spans="1:10" x14ac:dyDescent="0.25">
      <c r="A72" s="43" t="s">
        <v>73</v>
      </c>
      <c r="B72" s="20">
        <v>47.4</v>
      </c>
      <c r="C72" s="20">
        <v>0</v>
      </c>
      <c r="D72" s="21">
        <f t="shared" si="23"/>
        <v>47.4</v>
      </c>
      <c r="E72" s="21">
        <v>47.4</v>
      </c>
      <c r="F72" s="20">
        <v>47.4</v>
      </c>
      <c r="G72" s="20">
        <v>0</v>
      </c>
      <c r="H72" s="22">
        <f t="shared" si="21"/>
        <v>47.4</v>
      </c>
      <c r="I72" s="23">
        <f t="shared" si="22"/>
        <v>0</v>
      </c>
      <c r="J72" s="3">
        <f>+H72/D72-1</f>
        <v>0</v>
      </c>
    </row>
    <row r="73" spans="1:10" x14ac:dyDescent="0.25">
      <c r="A73" s="43" t="s">
        <v>74</v>
      </c>
      <c r="B73" s="20">
        <v>32.4</v>
      </c>
      <c r="C73" s="20">
        <v>0</v>
      </c>
      <c r="D73" s="21">
        <f t="shared" si="23"/>
        <v>32.4</v>
      </c>
      <c r="E73" s="21">
        <v>32.4</v>
      </c>
      <c r="F73" s="20">
        <v>32.4</v>
      </c>
      <c r="G73" s="20">
        <v>0</v>
      </c>
      <c r="H73" s="22">
        <f t="shared" si="21"/>
        <v>32.4</v>
      </c>
      <c r="I73" s="23">
        <f t="shared" si="22"/>
        <v>0</v>
      </c>
      <c r="J73" s="3">
        <f>+H73/D73-1</f>
        <v>0</v>
      </c>
    </row>
    <row r="74" spans="1:10" x14ac:dyDescent="0.25">
      <c r="A74" s="43" t="s">
        <v>75</v>
      </c>
      <c r="B74" s="20">
        <v>171.3</v>
      </c>
      <c r="C74" s="20">
        <v>0</v>
      </c>
      <c r="D74" s="21">
        <f t="shared" si="23"/>
        <v>171.3</v>
      </c>
      <c r="E74" s="21">
        <v>171.3</v>
      </c>
      <c r="F74" s="20">
        <v>171.3</v>
      </c>
      <c r="G74" s="20">
        <v>0</v>
      </c>
      <c r="H74" s="22">
        <f t="shared" si="21"/>
        <v>171.3</v>
      </c>
      <c r="I74" s="23">
        <f t="shared" si="22"/>
        <v>0</v>
      </c>
      <c r="J74" s="3">
        <f>+H74/D74-1</f>
        <v>0</v>
      </c>
    </row>
    <row r="75" spans="1:10" x14ac:dyDescent="0.25">
      <c r="A75" s="43" t="s">
        <v>76</v>
      </c>
      <c r="B75" s="20">
        <v>30</v>
      </c>
      <c r="C75" s="20">
        <v>0</v>
      </c>
      <c r="D75" s="21">
        <f t="shared" si="23"/>
        <v>30</v>
      </c>
      <c r="E75" s="21">
        <v>0</v>
      </c>
      <c r="F75" s="20">
        <v>30</v>
      </c>
      <c r="G75" s="20">
        <v>0</v>
      </c>
      <c r="H75" s="22">
        <f t="shared" si="21"/>
        <v>30</v>
      </c>
      <c r="I75" s="23">
        <f t="shared" si="22"/>
        <v>0</v>
      </c>
      <c r="J75" s="3">
        <f>+H75/D75-1</f>
        <v>0</v>
      </c>
    </row>
    <row r="76" spans="1:10" x14ac:dyDescent="0.25">
      <c r="A76" s="43" t="s">
        <v>77</v>
      </c>
      <c r="B76" s="20">
        <v>0</v>
      </c>
      <c r="C76" s="20">
        <v>0</v>
      </c>
      <c r="D76" s="21">
        <f t="shared" si="23"/>
        <v>0</v>
      </c>
      <c r="E76" s="21">
        <v>0</v>
      </c>
      <c r="F76" s="20">
        <v>0</v>
      </c>
      <c r="G76" s="20">
        <v>0</v>
      </c>
      <c r="H76" s="22">
        <f t="shared" si="21"/>
        <v>0</v>
      </c>
      <c r="I76" s="23">
        <f t="shared" si="22"/>
        <v>0</v>
      </c>
      <c r="J76" s="4" t="s">
        <v>43</v>
      </c>
    </row>
    <row r="77" spans="1:10" x14ac:dyDescent="0.25">
      <c r="A77" s="43" t="s">
        <v>78</v>
      </c>
      <c r="B77" s="20">
        <v>0</v>
      </c>
      <c r="C77" s="20">
        <v>0</v>
      </c>
      <c r="D77" s="21">
        <f t="shared" si="23"/>
        <v>0</v>
      </c>
      <c r="E77" s="21">
        <v>0</v>
      </c>
      <c r="F77" s="20">
        <v>0</v>
      </c>
      <c r="G77" s="20">
        <v>0</v>
      </c>
      <c r="H77" s="22">
        <f t="shared" si="21"/>
        <v>0</v>
      </c>
      <c r="I77" s="23">
        <f t="shared" si="22"/>
        <v>0</v>
      </c>
      <c r="J77" s="4" t="s">
        <v>43</v>
      </c>
    </row>
    <row r="78" spans="1:10" x14ac:dyDescent="0.25">
      <c r="A78" s="43" t="s">
        <v>79</v>
      </c>
      <c r="B78" s="20">
        <v>0</v>
      </c>
      <c r="C78" s="20">
        <v>0</v>
      </c>
      <c r="D78" s="21">
        <f t="shared" si="23"/>
        <v>0</v>
      </c>
      <c r="E78" s="21">
        <v>0</v>
      </c>
      <c r="F78" s="20">
        <v>0</v>
      </c>
      <c r="G78" s="20">
        <v>0</v>
      </c>
      <c r="H78" s="22">
        <f t="shared" si="21"/>
        <v>0</v>
      </c>
      <c r="I78" s="23">
        <f t="shared" si="22"/>
        <v>0</v>
      </c>
      <c r="J78" s="4" t="s">
        <v>43</v>
      </c>
    </row>
    <row r="79" spans="1:10" x14ac:dyDescent="0.25">
      <c r="A79" s="9" t="s">
        <v>80</v>
      </c>
      <c r="B79" s="13">
        <f t="shared" ref="B79:H79" si="24">SUM(B80:B83)</f>
        <v>-310.3</v>
      </c>
      <c r="C79" s="13">
        <f t="shared" si="24"/>
        <v>0</v>
      </c>
      <c r="D79" s="13">
        <f t="shared" si="23"/>
        <v>-310.3</v>
      </c>
      <c r="E79" s="13">
        <f>SUM(E80:E83)</f>
        <v>-405.09999999999997</v>
      </c>
      <c r="F79" s="13">
        <f t="shared" si="24"/>
        <v>-335.6</v>
      </c>
      <c r="G79" s="13">
        <f t="shared" si="24"/>
        <v>0</v>
      </c>
      <c r="H79" s="13">
        <f t="shared" si="24"/>
        <v>-335.6</v>
      </c>
      <c r="I79" s="13">
        <f t="shared" si="22"/>
        <v>-25.300000000000011</v>
      </c>
      <c r="J79" s="1">
        <f>+H79/D79-1</f>
        <v>8.1533999355462461E-2</v>
      </c>
    </row>
    <row r="80" spans="1:10" x14ac:dyDescent="0.25">
      <c r="A80" s="43" t="s">
        <v>81</v>
      </c>
      <c r="B80" s="20">
        <v>-139</v>
      </c>
      <c r="C80" s="20">
        <v>0</v>
      </c>
      <c r="D80" s="21">
        <f t="shared" si="23"/>
        <v>-139</v>
      </c>
      <c r="E80" s="21">
        <v>-120.2</v>
      </c>
      <c r="F80" s="20">
        <v>-99.3</v>
      </c>
      <c r="G80" s="20">
        <v>0</v>
      </c>
      <c r="H80" s="22">
        <f>+F80+G80</f>
        <v>-99.3</v>
      </c>
      <c r="I80" s="23">
        <f t="shared" si="22"/>
        <v>39.700000000000003</v>
      </c>
      <c r="J80" s="3">
        <f>+H80/D80-1</f>
        <v>-0.28561151079136693</v>
      </c>
    </row>
    <row r="81" spans="1:10" x14ac:dyDescent="0.25">
      <c r="A81" s="43" t="s">
        <v>82</v>
      </c>
      <c r="B81" s="20">
        <v>0</v>
      </c>
      <c r="C81" s="20">
        <v>0</v>
      </c>
      <c r="D81" s="21">
        <f t="shared" si="23"/>
        <v>0</v>
      </c>
      <c r="E81" s="21">
        <v>-297</v>
      </c>
      <c r="F81" s="20">
        <v>0</v>
      </c>
      <c r="G81" s="20">
        <v>0</v>
      </c>
      <c r="H81" s="22">
        <v>0</v>
      </c>
      <c r="I81" s="23">
        <f t="shared" si="22"/>
        <v>0</v>
      </c>
      <c r="J81" s="4" t="s">
        <v>43</v>
      </c>
    </row>
    <row r="82" spans="1:10" x14ac:dyDescent="0.25">
      <c r="A82" s="43" t="s">
        <v>83</v>
      </c>
      <c r="B82" s="20">
        <v>-250.8</v>
      </c>
      <c r="C82" s="20">
        <v>0</v>
      </c>
      <c r="D82" s="21">
        <f t="shared" si="23"/>
        <v>-250.8</v>
      </c>
      <c r="E82" s="21">
        <v>0</v>
      </c>
      <c r="F82" s="20">
        <v>-315.8</v>
      </c>
      <c r="G82" s="20">
        <v>0</v>
      </c>
      <c r="H82" s="22">
        <f>+F82+G82</f>
        <v>-315.8</v>
      </c>
      <c r="I82" s="23">
        <f t="shared" si="22"/>
        <v>-65</v>
      </c>
      <c r="J82" s="3">
        <f>+H82/D82-1</f>
        <v>0.25917065390749605</v>
      </c>
    </row>
    <row r="83" spans="1:10" x14ac:dyDescent="0.25">
      <c r="A83" s="43" t="s">
        <v>84</v>
      </c>
      <c r="B83" s="20">
        <v>79.5</v>
      </c>
      <c r="C83" s="20">
        <v>0</v>
      </c>
      <c r="D83" s="21">
        <f t="shared" si="23"/>
        <v>79.5</v>
      </c>
      <c r="E83" s="21">
        <v>12.1</v>
      </c>
      <c r="F83" s="20">
        <v>79.5</v>
      </c>
      <c r="G83" s="20">
        <v>0</v>
      </c>
      <c r="H83" s="22">
        <f>+F83+G83</f>
        <v>79.5</v>
      </c>
      <c r="I83" s="23">
        <f t="shared" si="22"/>
        <v>0</v>
      </c>
      <c r="J83" s="3">
        <f>+H83/D83-1</f>
        <v>0</v>
      </c>
    </row>
    <row r="84" spans="1:10" x14ac:dyDescent="0.25">
      <c r="A84" s="9" t="s">
        <v>85</v>
      </c>
      <c r="B84" s="35">
        <v>-33.799999999999997</v>
      </c>
      <c r="C84" s="35">
        <v>0</v>
      </c>
      <c r="D84" s="15">
        <f t="shared" si="23"/>
        <v>-33.799999999999997</v>
      </c>
      <c r="E84" s="15">
        <v>-324.59999999999997</v>
      </c>
      <c r="F84" s="35">
        <v>-23.4</v>
      </c>
      <c r="G84" s="36">
        <v>-301.2</v>
      </c>
      <c r="H84" s="13">
        <f>+F84+G84</f>
        <v>-324.59999999999997</v>
      </c>
      <c r="I84" s="15">
        <f t="shared" si="22"/>
        <v>-290.79999999999995</v>
      </c>
      <c r="J84" s="5">
        <f>+H84/D84-1</f>
        <v>8.6035502958579873</v>
      </c>
    </row>
    <row r="85" spans="1:10" x14ac:dyDescent="0.25">
      <c r="B85" s="29"/>
      <c r="C85" s="29"/>
      <c r="D85" s="37"/>
      <c r="E85" s="37"/>
      <c r="F85" s="29"/>
      <c r="G85" s="38"/>
      <c r="H85" s="39"/>
      <c r="I85" s="32"/>
      <c r="J85" s="6"/>
    </row>
    <row r="86" spans="1:10" x14ac:dyDescent="0.25">
      <c r="A86" s="9" t="s">
        <v>86</v>
      </c>
      <c r="B86" s="19">
        <f>+B87+B88</f>
        <v>1923.6</v>
      </c>
      <c r="C86" s="19">
        <f>+C87+C88</f>
        <v>0</v>
      </c>
      <c r="D86" s="34">
        <f t="shared" si="23"/>
        <v>1923.6</v>
      </c>
      <c r="E86" s="34">
        <f>+E87+E88</f>
        <v>0</v>
      </c>
      <c r="F86" s="19">
        <f>+F87+F88</f>
        <v>1926.3</v>
      </c>
      <c r="G86" s="19">
        <f>+G87+G88</f>
        <v>0</v>
      </c>
      <c r="H86" s="13">
        <f>SUM(F86:G86)</f>
        <v>1926.3</v>
      </c>
      <c r="I86" s="34">
        <f>+H86-D86</f>
        <v>2.7000000000000455</v>
      </c>
      <c r="J86" s="7">
        <f>+H86/D86-1</f>
        <v>1.4036182158452259E-3</v>
      </c>
    </row>
    <row r="87" spans="1:10" x14ac:dyDescent="0.25">
      <c r="A87" s="43" t="s">
        <v>87</v>
      </c>
      <c r="B87" s="20">
        <v>1716</v>
      </c>
      <c r="C87" s="20">
        <v>0</v>
      </c>
      <c r="D87" s="21">
        <f t="shared" si="23"/>
        <v>1716</v>
      </c>
      <c r="E87" s="21">
        <v>0</v>
      </c>
      <c r="F87" s="20">
        <v>1716</v>
      </c>
      <c r="G87" s="20">
        <v>0</v>
      </c>
      <c r="H87" s="22">
        <f>+F87+G87</f>
        <v>1716</v>
      </c>
      <c r="I87" s="23">
        <f>+H87-D87</f>
        <v>0</v>
      </c>
      <c r="J87" s="3">
        <f>+H87/D87-1</f>
        <v>0</v>
      </c>
    </row>
    <row r="88" spans="1:10" x14ac:dyDescent="0.25">
      <c r="A88" s="43" t="s">
        <v>88</v>
      </c>
      <c r="B88" s="20">
        <v>207.6</v>
      </c>
      <c r="C88" s="20">
        <v>0</v>
      </c>
      <c r="D88" s="21">
        <f t="shared" si="23"/>
        <v>207.6</v>
      </c>
      <c r="E88" s="21">
        <v>0</v>
      </c>
      <c r="F88" s="20">
        <v>210.3</v>
      </c>
      <c r="G88" s="20">
        <v>0</v>
      </c>
      <c r="H88" s="22">
        <f>+F88+G88</f>
        <v>210.3</v>
      </c>
      <c r="I88" s="23">
        <f>+H88-D88</f>
        <v>2.7000000000000171</v>
      </c>
      <c r="J88" s="3">
        <f>+H88/D88-1</f>
        <v>1.3005780346820872E-2</v>
      </c>
    </row>
    <row r="89" spans="1:10" x14ac:dyDescent="0.25">
      <c r="A89" s="45"/>
      <c r="B89" s="29"/>
      <c r="C89" s="29"/>
      <c r="D89" s="30"/>
      <c r="E89" s="30"/>
      <c r="F89" s="29"/>
      <c r="G89" s="29"/>
      <c r="H89" s="38"/>
      <c r="I89" s="32"/>
      <c r="J89" s="6"/>
    </row>
    <row r="90" spans="1:10" x14ac:dyDescent="0.25">
      <c r="A90" s="10" t="s">
        <v>89</v>
      </c>
      <c r="B90" s="34">
        <f>+B91+B92</f>
        <v>96.100000000000009</v>
      </c>
      <c r="C90" s="34">
        <f>+C91+C92</f>
        <v>0</v>
      </c>
      <c r="D90" s="34">
        <f t="shared" si="23"/>
        <v>96.100000000000009</v>
      </c>
      <c r="E90" s="34">
        <f>+E91+E92</f>
        <v>90</v>
      </c>
      <c r="F90" s="34">
        <f>+F91+F92</f>
        <v>97.4</v>
      </c>
      <c r="G90" s="34">
        <f>+G91+G92</f>
        <v>0</v>
      </c>
      <c r="H90" s="13">
        <f>SUM(F90:G90)</f>
        <v>97.4</v>
      </c>
      <c r="I90" s="34">
        <f>+H90-D90</f>
        <v>1.2999999999999972</v>
      </c>
      <c r="J90" s="7">
        <f>+H90/D90-1</f>
        <v>1.3527575442247697E-2</v>
      </c>
    </row>
    <row r="91" spans="1:10" x14ac:dyDescent="0.25">
      <c r="A91" s="43" t="s">
        <v>90</v>
      </c>
      <c r="B91" s="20">
        <v>93.7</v>
      </c>
      <c r="C91" s="20">
        <v>0</v>
      </c>
      <c r="D91" s="21">
        <f t="shared" si="23"/>
        <v>93.7</v>
      </c>
      <c r="E91" s="21">
        <v>87.6</v>
      </c>
      <c r="F91" s="20">
        <v>95</v>
      </c>
      <c r="G91" s="20">
        <v>0</v>
      </c>
      <c r="H91" s="20">
        <v>95</v>
      </c>
      <c r="I91" s="23">
        <f>+H91-D91</f>
        <v>1.2999999999999972</v>
      </c>
      <c r="J91" s="3">
        <f>+H91/D91-1</f>
        <v>1.3874066168623189E-2</v>
      </c>
    </row>
    <row r="92" spans="1:10" x14ac:dyDescent="0.25">
      <c r="A92" s="43" t="s">
        <v>91</v>
      </c>
      <c r="B92" s="20">
        <v>2.4</v>
      </c>
      <c r="C92" s="20">
        <v>0</v>
      </c>
      <c r="D92" s="21">
        <f t="shared" si="23"/>
        <v>2.4</v>
      </c>
      <c r="E92" s="21">
        <v>2.4</v>
      </c>
      <c r="F92" s="20">
        <v>2.4</v>
      </c>
      <c r="G92" s="20">
        <v>0</v>
      </c>
      <c r="H92" s="20">
        <v>2.4</v>
      </c>
      <c r="I92" s="23">
        <f>+H92-D92</f>
        <v>0</v>
      </c>
      <c r="J92" s="3">
        <f>+H92/D92-1</f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</dc:creator>
  <cp:lastModifiedBy>Poorvie Patel</cp:lastModifiedBy>
  <dcterms:created xsi:type="dcterms:W3CDTF">2019-01-18T16:03:39Z</dcterms:created>
  <dcterms:modified xsi:type="dcterms:W3CDTF">2019-01-25T21:46:33Z</dcterms:modified>
</cp:coreProperties>
</file>