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19155" windowHeight="7185"/>
  </bookViews>
  <sheets>
    <sheet name="Sheet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88" i="1" l="1"/>
  <c r="G43" i="1" l="1"/>
  <c r="G35" i="1" s="1"/>
  <c r="F43" i="1"/>
  <c r="H43" i="1" s="1"/>
  <c r="E92" i="1"/>
  <c r="E91" i="1"/>
  <c r="E88" i="1"/>
  <c r="E87" i="1"/>
  <c r="E84" i="1"/>
  <c r="E83" i="1"/>
  <c r="E82" i="1"/>
  <c r="E81" i="1"/>
  <c r="E80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0" i="1"/>
  <c r="E59" i="1"/>
  <c r="E58" i="1"/>
  <c r="E57" i="1"/>
  <c r="E56" i="1"/>
  <c r="E54" i="1"/>
  <c r="E53" i="1"/>
  <c r="E52" i="1"/>
  <c r="E51" i="1"/>
  <c r="E50" i="1"/>
  <c r="E49" i="1"/>
  <c r="E47" i="1"/>
  <c r="E46" i="1"/>
  <c r="E45" i="1"/>
  <c r="E44" i="1"/>
  <c r="E43" i="1"/>
  <c r="E42" i="1"/>
  <c r="E41" i="1"/>
  <c r="E40" i="1"/>
  <c r="E39" i="1"/>
  <c r="E38" i="1"/>
  <c r="E37" i="1"/>
  <c r="E36" i="1"/>
  <c r="E34" i="1"/>
  <c r="E33" i="1"/>
  <c r="E32" i="1"/>
  <c r="E28" i="1"/>
  <c r="E27" i="1"/>
  <c r="E26" i="1"/>
  <c r="E25" i="1"/>
  <c r="E24" i="1"/>
  <c r="E23" i="1"/>
  <c r="E22" i="1"/>
  <c r="E20" i="1"/>
  <c r="E19" i="1"/>
  <c r="E17" i="1"/>
  <c r="E16" i="1"/>
  <c r="E14" i="1"/>
  <c r="E13" i="1"/>
  <c r="E12" i="1"/>
  <c r="E11" i="1"/>
  <c r="E10" i="1"/>
  <c r="E9" i="1"/>
  <c r="H92" i="1"/>
  <c r="H91" i="1"/>
  <c r="H87" i="1"/>
  <c r="H84" i="1"/>
  <c r="H83" i="1"/>
  <c r="H82" i="1"/>
  <c r="H81" i="1"/>
  <c r="H80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0" i="1"/>
  <c r="H59" i="1"/>
  <c r="H58" i="1"/>
  <c r="H57" i="1"/>
  <c r="H56" i="1"/>
  <c r="H54" i="1"/>
  <c r="H53" i="1"/>
  <c r="H52" i="1"/>
  <c r="H51" i="1"/>
  <c r="H50" i="1"/>
  <c r="H49" i="1"/>
  <c r="H47" i="1"/>
  <c r="H46" i="1"/>
  <c r="H45" i="1"/>
  <c r="H44" i="1"/>
  <c r="H42" i="1"/>
  <c r="H41" i="1"/>
  <c r="H40" i="1"/>
  <c r="H39" i="1"/>
  <c r="H38" i="1"/>
  <c r="H37" i="1"/>
  <c r="H36" i="1"/>
  <c r="H34" i="1"/>
  <c r="H33" i="1"/>
  <c r="H32" i="1"/>
  <c r="H28" i="1"/>
  <c r="H27" i="1"/>
  <c r="H26" i="1"/>
  <c r="H25" i="1"/>
  <c r="H24" i="1"/>
  <c r="H23" i="1"/>
  <c r="H22" i="1"/>
  <c r="H20" i="1"/>
  <c r="H19" i="1"/>
  <c r="H18" i="1" s="1"/>
  <c r="H17" i="1"/>
  <c r="H16" i="1"/>
  <c r="H14" i="1"/>
  <c r="H13" i="1"/>
  <c r="H12" i="1"/>
  <c r="H11" i="1"/>
  <c r="H10" i="1"/>
  <c r="H9" i="1"/>
  <c r="H8" i="1" s="1"/>
  <c r="G90" i="1"/>
  <c r="F90" i="1"/>
  <c r="D90" i="1"/>
  <c r="C90" i="1"/>
  <c r="B90" i="1"/>
  <c r="G86" i="1"/>
  <c r="F86" i="1"/>
  <c r="D86" i="1"/>
  <c r="C86" i="1"/>
  <c r="B86" i="1"/>
  <c r="G79" i="1"/>
  <c r="F79" i="1"/>
  <c r="D79" i="1"/>
  <c r="C79" i="1"/>
  <c r="B79" i="1"/>
  <c r="G61" i="1"/>
  <c r="F61" i="1"/>
  <c r="D61" i="1"/>
  <c r="C61" i="1"/>
  <c r="B61" i="1"/>
  <c r="G55" i="1"/>
  <c r="F55" i="1"/>
  <c r="D55" i="1"/>
  <c r="C55" i="1"/>
  <c r="B55" i="1"/>
  <c r="G48" i="1"/>
  <c r="F48" i="1"/>
  <c r="D48" i="1"/>
  <c r="C48" i="1"/>
  <c r="B48" i="1"/>
  <c r="D35" i="1"/>
  <c r="C35" i="1"/>
  <c r="B35" i="1"/>
  <c r="G31" i="1"/>
  <c r="F31" i="1"/>
  <c r="D31" i="1"/>
  <c r="C31" i="1"/>
  <c r="B31" i="1"/>
  <c r="G21" i="1"/>
  <c r="F21" i="1"/>
  <c r="D21" i="1"/>
  <c r="C21" i="1"/>
  <c r="B21" i="1"/>
  <c r="G18" i="1"/>
  <c r="F18" i="1"/>
  <c r="D18" i="1"/>
  <c r="C18" i="1"/>
  <c r="B18" i="1"/>
  <c r="G15" i="1"/>
  <c r="F15" i="1"/>
  <c r="D15" i="1"/>
  <c r="C15" i="1"/>
  <c r="B15" i="1"/>
  <c r="G8" i="1"/>
  <c r="F8" i="1"/>
  <c r="D8" i="1"/>
  <c r="C8" i="1"/>
  <c r="B8" i="1"/>
  <c r="H15" i="1" l="1"/>
  <c r="H21" i="1"/>
  <c r="H55" i="1"/>
  <c r="H79" i="1"/>
  <c r="H31" i="1"/>
  <c r="E8" i="1"/>
  <c r="B7" i="1"/>
  <c r="E90" i="1"/>
  <c r="E48" i="1"/>
  <c r="E79" i="1"/>
  <c r="H90" i="1"/>
  <c r="F7" i="1"/>
  <c r="E31" i="1"/>
  <c r="B30" i="1"/>
  <c r="E86" i="1"/>
  <c r="H48" i="1"/>
  <c r="H61" i="1"/>
  <c r="E15" i="1"/>
  <c r="F35" i="1"/>
  <c r="F30" i="1" s="1"/>
  <c r="E18" i="1"/>
  <c r="E55" i="1"/>
  <c r="E21" i="1"/>
  <c r="E35" i="1"/>
  <c r="E61" i="1"/>
  <c r="D7" i="1"/>
  <c r="H35" i="1"/>
  <c r="H7" i="1"/>
  <c r="H86" i="1"/>
  <c r="D30" i="1"/>
  <c r="G30" i="1"/>
  <c r="C30" i="1"/>
  <c r="C7" i="1"/>
  <c r="G7" i="1"/>
  <c r="F4" i="1" l="1"/>
  <c r="B4" i="1"/>
  <c r="B5" i="1" s="1"/>
  <c r="H30" i="1"/>
  <c r="H4" i="1" s="1"/>
  <c r="H5" i="1" s="1"/>
  <c r="E7" i="1"/>
  <c r="F5" i="1"/>
  <c r="F2" i="1"/>
  <c r="D4" i="1"/>
  <c r="D5" i="1" s="1"/>
  <c r="E30" i="1"/>
  <c r="E4" i="1" s="1"/>
  <c r="E5" i="1" s="1"/>
  <c r="C4" i="1"/>
  <c r="G4" i="1"/>
  <c r="D2" i="1" l="1"/>
  <c r="B2" i="1"/>
  <c r="C2" i="1"/>
  <c r="E2" i="1" s="1"/>
  <c r="C5" i="1"/>
  <c r="G2" i="1"/>
  <c r="H2" i="1" s="1"/>
  <c r="G5" i="1"/>
</calcChain>
</file>

<file path=xl/sharedStrings.xml><?xml version="1.0" encoding="utf-8"?>
<sst xmlns="http://schemas.openxmlformats.org/spreadsheetml/2006/main" count="105" uniqueCount="98">
  <si>
    <t>(Dollars in millions)</t>
  </si>
  <si>
    <t>FY17 Total Enacted</t>
  </si>
  <si>
    <t>FY18 Base Request</t>
  </si>
  <si>
    <t>FY18  OCO Request</t>
  </si>
  <si>
    <t>FY18 Total Request</t>
  </si>
  <si>
    <t>FY18 Base Enacted</t>
  </si>
  <si>
    <t>FY18  OCO Enacted</t>
  </si>
  <si>
    <t>FY18 Total Enacted</t>
  </si>
  <si>
    <t>STATE-FOREIGN OPERATIONS - 150 DISC</t>
  </si>
  <si>
    <t>STATE-FOREIGN OPERATIONS TOTAL DISC</t>
  </si>
  <si>
    <t xml:space="preserve"> </t>
  </si>
  <si>
    <t>STATE DEPARTMENT OPERATIONS</t>
  </si>
  <si>
    <t>Administration of Foreign Affairs</t>
  </si>
  <si>
    <t>Diplomatic &amp; Consular Programs</t>
  </si>
  <si>
    <t>Capital Investment Fund</t>
  </si>
  <si>
    <t>State Department Office of the Inspector General</t>
  </si>
  <si>
    <t>Educational and Cultural Exchange Programs</t>
  </si>
  <si>
    <t>Embassy Security, Construction &amp; Maintenance</t>
  </si>
  <si>
    <t>Other</t>
  </si>
  <si>
    <t>International Organizations</t>
  </si>
  <si>
    <t>Contributions to International Organizations</t>
  </si>
  <si>
    <t>Contributions for International Peacekeeping Activities</t>
  </si>
  <si>
    <t>Broadcasting Board of Governors</t>
  </si>
  <si>
    <t>International Broadcasting Operations</t>
  </si>
  <si>
    <t>Broadcasting Capital Improvements</t>
  </si>
  <si>
    <t>Related Programs</t>
  </si>
  <si>
    <t>Asia Foundation</t>
  </si>
  <si>
    <t>East-West Center*</t>
  </si>
  <si>
    <t>National Endowment for Democracy</t>
  </si>
  <si>
    <t>United States Institute for Peace</t>
  </si>
  <si>
    <t>FSO Retirement [mandatory; non-add]</t>
  </si>
  <si>
    <t>Non-150 accounts [non-add]</t>
  </si>
  <si>
    <t>FOREIGN OPERATIONS</t>
  </si>
  <si>
    <t>US Agency for International Development</t>
  </si>
  <si>
    <t>USAID Operating Expenses (OE)</t>
  </si>
  <si>
    <t>USAID Capital Investment Fund</t>
  </si>
  <si>
    <t>USAID Inspector General Operating Expenses (IG)</t>
  </si>
  <si>
    <t>Bilateral Economic Assistance</t>
  </si>
  <si>
    <t>Global Health Programs</t>
  </si>
  <si>
    <t>Development Assistance (DA)</t>
  </si>
  <si>
    <t>International Disaster Assistance</t>
  </si>
  <si>
    <t>Transition Initiatives (TI)</t>
  </si>
  <si>
    <t>Complex Crisis Fund</t>
  </si>
  <si>
    <t>Development Credit Authority (DCA)</t>
  </si>
  <si>
    <t>Economic Support and Development Fund (ESDF)</t>
  </si>
  <si>
    <t>Economic Support Fund (ESF)</t>
  </si>
  <si>
    <t>Democracy Fund</t>
  </si>
  <si>
    <t>Assistance for Europe, Eurasia, and Central Asia</t>
  </si>
  <si>
    <t>Migration and Refugee Assistance (MRA)</t>
  </si>
  <si>
    <t>U.S. Emergency Refugee &amp; Migration Assistance (ERMA)</t>
  </si>
  <si>
    <t>Independent Agencies</t>
  </si>
  <si>
    <t>Peace Corps</t>
  </si>
  <si>
    <t>Millennium Challenge Corporation</t>
  </si>
  <si>
    <t>Inter-American Foundation</t>
  </si>
  <si>
    <t>African Development Foundation</t>
  </si>
  <si>
    <t>Treasury Department</t>
  </si>
  <si>
    <t>Treasury Technical Assistance</t>
  </si>
  <si>
    <t>International Security Assistance</t>
  </si>
  <si>
    <t>International Narcotics Control &amp; Law Enforcement (INCLE)</t>
  </si>
  <si>
    <t>Nonproliferation, Anti-Terrorism, Demining (NADR)</t>
  </si>
  <si>
    <t>Peacekeeping Operations (PKO)</t>
  </si>
  <si>
    <t>International Military Education &amp; Training (IMET)</t>
  </si>
  <si>
    <t>Foreign Military Financing (FMF)</t>
  </si>
  <si>
    <t>Multilateral Economic Assistance</t>
  </si>
  <si>
    <t>International Organizations &amp; Programs (IO&amp;P)</t>
  </si>
  <si>
    <t>Global Environment Facility</t>
  </si>
  <si>
    <t>World Bank - IBRD</t>
  </si>
  <si>
    <t>International Development Association (IDA)</t>
  </si>
  <si>
    <t>International Clean Technology Fund</t>
  </si>
  <si>
    <t>International Strategic Climate Fund</t>
  </si>
  <si>
    <t>Green Climate Fund</t>
  </si>
  <si>
    <t>Global Agriculture and Food Security Program</t>
  </si>
  <si>
    <t>Inter-American Development Bank</t>
  </si>
  <si>
    <t>Asian Development Bank</t>
  </si>
  <si>
    <t>Asian Development Fund</t>
  </si>
  <si>
    <t>African Development Bank</t>
  </si>
  <si>
    <t>African Development Fund</t>
  </si>
  <si>
    <t>International Fund for Agricultural Development</t>
  </si>
  <si>
    <t>North American Development Bank</t>
  </si>
  <si>
    <t>Cent Am and Carib Catastrophic Risk Ins. Facility (CCRIFF)</t>
  </si>
  <si>
    <t>Global Infrastructure Facility</t>
  </si>
  <si>
    <t>Export and Investment Assistance</t>
  </si>
  <si>
    <t>Export-Import Bank of the United States (net)</t>
  </si>
  <si>
    <t>Finance Development Institution (FDI)</t>
  </si>
  <si>
    <t>Overseas Private Investment Corporation (net)</t>
  </si>
  <si>
    <t>Trade and Development Agency (TDA)</t>
  </si>
  <si>
    <t>Rescissions &amp; across-the-board cut &amp; "other"</t>
  </si>
  <si>
    <t>AGRICULTURE PROGRAMS</t>
  </si>
  <si>
    <t>P.L. 480 Title II</t>
  </si>
  <si>
    <t>McGovern-Dole International Food for Education</t>
  </si>
  <si>
    <t>OTHER APPROPRIATIONS</t>
  </si>
  <si>
    <t>International Trade Commission</t>
  </si>
  <si>
    <t>Foreign Claims Settlement Commission</t>
  </si>
  <si>
    <t>INTERNATIONAL AFFAIRS*</t>
  </si>
  <si>
    <t>After the 2018 Bipartisan Budget Act was enacted in February, the Administration provided Congress an Addendum which, among other things, added $5.8 billion</t>
  </si>
  <si>
    <t>*  Levels for FY17 are enacted and differ slightly from the FY17 "actuals" used in the Administration's recent FY19 budget request. The FY17 enacted and FY18 requested</t>
  </si>
  <si>
    <t>to its original FY18 request for the International Affairs Budget. Consistent with the tables used in the FY18 Omnibus appropriations act, the table above shows the original request for FY18.</t>
  </si>
  <si>
    <t>levels shown in this table also differ slightly from those included in the budget materials accomanying the FY19 request because they are based on CBO, rather than OMB, estimates.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</si>
</sst>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2" borderId="0" applyNumberFormat="0" applyBorder="0" applyAlignment="0" applyProtection="0"/>
  </cellStyleXfs>
  <cellXfs count="19">
    <xf numFmtId="0" fontId="0" fillId="0" borderId="0" xfId="0"/>
    <xf numFmtId="164" fontId="0" fillId="0" borderId="0" xfId="1" applyNumberFormat="1" applyFont="1"/>
    <xf numFmtId="164" fontId="2" fillId="0" borderId="0" xfId="1" applyNumberFormat="1" applyFont="1"/>
    <xf numFmtId="0" fontId="2" fillId="0" borderId="0" xfId="0" applyFont="1"/>
    <xf numFmtId="164" fontId="0" fillId="0" borderId="1" xfId="1" applyNumberFormat="1" applyFont="1" applyBorder="1"/>
    <xf numFmtId="164" fontId="2" fillId="0" borderId="1" xfId="1" applyNumberFormat="1" applyFont="1" applyBorder="1"/>
    <xf numFmtId="164" fontId="3" fillId="0" borderId="1" xfId="1" applyNumberFormat="1" applyFont="1" applyFill="1" applyBorder="1" applyAlignment="1">
      <alignment horizontal="right" wrapText="1"/>
    </xf>
    <xf numFmtId="164" fontId="3" fillId="0" borderId="1" xfId="1" applyNumberFormat="1" applyFont="1" applyFill="1" applyBorder="1"/>
    <xf numFmtId="164" fontId="0" fillId="0" borderId="0" xfId="1" applyNumberFormat="1" applyFont="1" applyFill="1" applyBorder="1"/>
    <xf numFmtId="164" fontId="3" fillId="0" borderId="2" xfId="1" applyNumberFormat="1" applyFont="1" applyFill="1" applyBorder="1"/>
    <xf numFmtId="164" fontId="3" fillId="0" borderId="3" xfId="1" applyNumberFormat="1" applyFont="1" applyFill="1" applyBorder="1"/>
    <xf numFmtId="164" fontId="4" fillId="0" borderId="0" xfId="1" applyNumberFormat="1" applyFont="1" applyFill="1" applyBorder="1"/>
    <xf numFmtId="3" fontId="5" fillId="0" borderId="1" xfId="0" applyNumberFormat="1" applyFont="1" applyFill="1" applyBorder="1"/>
    <xf numFmtId="0" fontId="2" fillId="0" borderId="1" xfId="0" applyFont="1" applyBorder="1"/>
    <xf numFmtId="0" fontId="0" fillId="0" borderId="1" xfId="0" applyBorder="1"/>
    <xf numFmtId="164" fontId="6" fillId="2" borderId="1" xfId="2" applyNumberFormat="1" applyBorder="1" applyAlignment="1">
      <alignment horizontal="center"/>
    </xf>
    <xf numFmtId="164" fontId="6" fillId="2" borderId="1" xfId="2" applyNumberFormat="1" applyBorder="1" applyAlignment="1">
      <alignment horizontal="center" wrapText="1"/>
    </xf>
    <xf numFmtId="0" fontId="0" fillId="0" borderId="0" xfId="0" applyBorder="1"/>
    <xf numFmtId="164" fontId="0" fillId="0" borderId="0" xfId="1" applyNumberFormat="1" applyFont="1" applyBorder="1"/>
  </cellXfs>
  <cellStyles count="3">
    <cellStyle name="Accent1" xfId="2" builtinId="29"/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aurie\AppData\Local\Microsoft\Windows\Temporary%20Internet%20Files\Content.Outlook\R5D1Y9QC\IAB%20by%20account%20FY10_FY19%20requ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Rescissions"/>
      <sheetName val="FY 17-18 Comparisons"/>
      <sheetName val="Humantiarian Assistance"/>
      <sheetName val="FY 17-19 Comparison"/>
      <sheetName val="Peacekeeping"/>
      <sheetName val="State Operations"/>
      <sheetName val="F150 Totals"/>
      <sheetName val="Budget Analysis Summary"/>
      <sheetName val="PK Highlights"/>
      <sheetName val="FY19 Summay Table"/>
      <sheetName val="Global Health"/>
      <sheetName val="State versus USAID"/>
      <sheetName val="Sheet2"/>
      <sheetName val="Sheet3"/>
      <sheetName val="Sheet1"/>
    </sheetNames>
    <sheetDataSet>
      <sheetData sheetId="0" refreshError="1">
        <row r="50">
          <cell r="EB50">
            <v>1816.7</v>
          </cell>
          <cell r="EC50">
            <v>2152.1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abSelected="1" workbookViewId="0">
      <selection activeCell="A101" sqref="A101"/>
    </sheetView>
  </sheetViews>
  <sheetFormatPr defaultRowHeight="15" x14ac:dyDescent="0.25"/>
  <cols>
    <col min="1" max="1" width="52.7109375" customWidth="1"/>
    <col min="2" max="2" width="20" customWidth="1"/>
    <col min="3" max="3" width="20.42578125" customWidth="1"/>
    <col min="4" max="4" width="19.28515625" customWidth="1"/>
    <col min="5" max="5" width="20.42578125" customWidth="1"/>
    <col min="6" max="6" width="18.5703125" customWidth="1"/>
    <col min="7" max="7" width="19.28515625" customWidth="1"/>
    <col min="8" max="8" width="18.7109375" customWidth="1"/>
    <col min="9" max="10" width="10.5703125" bestFit="1" customWidth="1"/>
  </cols>
  <sheetData>
    <row r="1" spans="1:10" ht="47.25" customHeight="1" x14ac:dyDescent="0.25">
      <c r="A1" s="15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"/>
      <c r="J1" s="1"/>
    </row>
    <row r="2" spans="1:10" x14ac:dyDescent="0.25">
      <c r="A2" s="5" t="s">
        <v>93</v>
      </c>
      <c r="B2" s="6">
        <f>+B4+B86+B90</f>
        <v>59131.33</v>
      </c>
      <c r="C2" s="6">
        <f>+C4+C86+C90</f>
        <v>28450.852000000003</v>
      </c>
      <c r="D2" s="6">
        <f>+D4+D86+D90</f>
        <v>12017.464</v>
      </c>
      <c r="E2" s="7">
        <f>SUM(C2:D2)</f>
        <v>40468.316000000006</v>
      </c>
      <c r="F2" s="6">
        <f>+F4+F86+F90</f>
        <v>43884.563000000002</v>
      </c>
      <c r="G2" s="6">
        <f>+G4+G86+G90</f>
        <v>12018.1</v>
      </c>
      <c r="H2" s="7">
        <f>SUM(F2:G2)</f>
        <v>55902.663</v>
      </c>
      <c r="I2" s="1"/>
      <c r="J2" s="1"/>
    </row>
    <row r="3" spans="1:10" x14ac:dyDescent="0.25">
      <c r="A3" s="2"/>
      <c r="B3" s="8"/>
      <c r="C3" s="8"/>
      <c r="D3" s="8"/>
      <c r="E3" s="8"/>
      <c r="F3" s="8"/>
      <c r="G3" s="8"/>
      <c r="H3" s="8"/>
      <c r="I3" s="1"/>
      <c r="J3" s="1"/>
    </row>
    <row r="4" spans="1:10" x14ac:dyDescent="0.25">
      <c r="A4" s="5" t="s">
        <v>8</v>
      </c>
      <c r="B4" s="7">
        <f>+B7+B30</f>
        <v>57235.33</v>
      </c>
      <c r="C4" s="7">
        <f>+C7+C30+C95</f>
        <v>28360.852000000003</v>
      </c>
      <c r="D4" s="7">
        <f>+D7+D30</f>
        <v>12017.464</v>
      </c>
      <c r="E4" s="7">
        <f>+E7+E30</f>
        <v>40378.316000000006</v>
      </c>
      <c r="F4" s="7">
        <f>+F7+F30+Q95</f>
        <v>41864.863000000005</v>
      </c>
      <c r="G4" s="7">
        <f>+G7+G30</f>
        <v>12018.1</v>
      </c>
      <c r="H4" s="9">
        <f>+H7+H30</f>
        <v>53882.962999999989</v>
      </c>
      <c r="I4" s="1"/>
      <c r="J4" s="1"/>
    </row>
    <row r="5" spans="1:10" x14ac:dyDescent="0.25">
      <c r="A5" s="5" t="s">
        <v>9</v>
      </c>
      <c r="B5" s="7">
        <f t="shared" ref="B5:H5" si="0">+B4+B28</f>
        <v>57363.53</v>
      </c>
      <c r="C5" s="7">
        <f t="shared" si="0"/>
        <v>28479.555000000004</v>
      </c>
      <c r="D5" s="7">
        <f t="shared" si="0"/>
        <v>12017.464</v>
      </c>
      <c r="E5" s="7">
        <f t="shared" si="0"/>
        <v>40497.019000000008</v>
      </c>
      <c r="F5" s="7">
        <f t="shared" si="0"/>
        <v>42001.963000000003</v>
      </c>
      <c r="G5" s="10">
        <f t="shared" si="0"/>
        <v>12018.1</v>
      </c>
      <c r="H5" s="7">
        <f t="shared" si="0"/>
        <v>54020.062999999987</v>
      </c>
      <c r="I5" s="1"/>
      <c r="J5" s="1"/>
    </row>
    <row r="6" spans="1:10" x14ac:dyDescent="0.25">
      <c r="A6" s="2"/>
      <c r="B6" s="11" t="s">
        <v>10</v>
      </c>
      <c r="C6" s="11" t="s">
        <v>10</v>
      </c>
      <c r="D6" s="11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"/>
      <c r="J6" s="1"/>
    </row>
    <row r="7" spans="1:10" x14ac:dyDescent="0.25">
      <c r="A7" s="5" t="s">
        <v>11</v>
      </c>
      <c r="B7" s="6">
        <f t="shared" ref="B7:H7" si="1">+B8+B15+B18+B21</f>
        <v>17799.019</v>
      </c>
      <c r="C7" s="6">
        <f t="shared" si="1"/>
        <v>8861.84</v>
      </c>
      <c r="D7" s="6">
        <f t="shared" si="1"/>
        <v>4067.5349999999999</v>
      </c>
      <c r="E7" s="6">
        <f t="shared" si="1"/>
        <v>12929.375000000002</v>
      </c>
      <c r="F7" s="6">
        <f t="shared" si="1"/>
        <v>11745.763000000001</v>
      </c>
      <c r="G7" s="6">
        <f t="shared" si="1"/>
        <v>4179.6000000000004</v>
      </c>
      <c r="H7" s="6">
        <f t="shared" si="1"/>
        <v>15925.363000000001</v>
      </c>
      <c r="I7" s="1"/>
      <c r="J7" s="1"/>
    </row>
    <row r="8" spans="1:10" x14ac:dyDescent="0.25">
      <c r="A8" s="5" t="s">
        <v>12</v>
      </c>
      <c r="B8" s="6">
        <f t="shared" ref="B8" si="2">SUM(B9:B14)</f>
        <v>13491.900000000001</v>
      </c>
      <c r="C8" s="6">
        <f t="shared" ref="C8:H8" si="3">SUM(C9:C14)</f>
        <v>6872.0249999999996</v>
      </c>
      <c r="D8" s="6">
        <f t="shared" si="3"/>
        <v>3044.0709999999999</v>
      </c>
      <c r="E8" s="6">
        <f t="shared" si="3"/>
        <v>9916.0960000000014</v>
      </c>
      <c r="F8" s="6">
        <f t="shared" si="3"/>
        <v>8895</v>
      </c>
      <c r="G8" s="6">
        <f t="shared" si="3"/>
        <v>3115.9</v>
      </c>
      <c r="H8" s="6">
        <f t="shared" si="3"/>
        <v>12010.9</v>
      </c>
      <c r="I8" s="1"/>
      <c r="J8" s="1"/>
    </row>
    <row r="9" spans="1:10" x14ac:dyDescent="0.25">
      <c r="A9" s="4" t="s">
        <v>13</v>
      </c>
      <c r="B9" s="4">
        <v>9610.1</v>
      </c>
      <c r="C9" s="4">
        <v>5283.7860000000001</v>
      </c>
      <c r="D9" s="4">
        <v>2975.971</v>
      </c>
      <c r="E9" s="4">
        <f>+C9+D9</f>
        <v>8259.7569999999996</v>
      </c>
      <c r="F9" s="4">
        <v>5744.4</v>
      </c>
      <c r="G9" s="4">
        <v>2976</v>
      </c>
      <c r="H9" s="4">
        <f>+F9+G9</f>
        <v>8720.4</v>
      </c>
      <c r="I9" s="1"/>
      <c r="J9" s="1"/>
    </row>
    <row r="10" spans="1:10" x14ac:dyDescent="0.25">
      <c r="A10" s="4" t="s">
        <v>14</v>
      </c>
      <c r="B10" s="4">
        <v>12.6</v>
      </c>
      <c r="C10" s="4">
        <v>15</v>
      </c>
      <c r="D10" s="4">
        <v>0</v>
      </c>
      <c r="E10" s="4">
        <f t="shared" ref="E10:E14" si="4">+C10+D10</f>
        <v>15</v>
      </c>
      <c r="F10" s="4">
        <v>103.4</v>
      </c>
      <c r="G10" s="4">
        <v>0</v>
      </c>
      <c r="H10" s="4">
        <f t="shared" ref="H10:H14" si="5">+F10+G10</f>
        <v>103.4</v>
      </c>
      <c r="I10" s="1"/>
      <c r="J10" s="1"/>
    </row>
    <row r="11" spans="1:10" x14ac:dyDescent="0.25">
      <c r="A11" s="4" t="s">
        <v>15</v>
      </c>
      <c r="B11" s="4">
        <v>144.5</v>
      </c>
      <c r="C11" s="4">
        <v>72.561999999999998</v>
      </c>
      <c r="D11" s="4">
        <v>68.099999999999994</v>
      </c>
      <c r="E11" s="4">
        <f t="shared" si="4"/>
        <v>140.66199999999998</v>
      </c>
      <c r="F11" s="4">
        <v>77.599999999999994</v>
      </c>
      <c r="G11" s="4">
        <v>68.099999999999994</v>
      </c>
      <c r="H11" s="4">
        <f t="shared" si="5"/>
        <v>145.69999999999999</v>
      </c>
      <c r="I11" s="1"/>
      <c r="J11" s="1"/>
    </row>
    <row r="12" spans="1:10" x14ac:dyDescent="0.25">
      <c r="A12" s="4" t="s">
        <v>16</v>
      </c>
      <c r="B12" s="4">
        <v>634.1</v>
      </c>
      <c r="C12" s="4">
        <v>285</v>
      </c>
      <c r="D12" s="4">
        <v>0</v>
      </c>
      <c r="E12" s="4">
        <f t="shared" si="4"/>
        <v>285</v>
      </c>
      <c r="F12" s="4">
        <v>646.1</v>
      </c>
      <c r="G12" s="4">
        <v>0</v>
      </c>
      <c r="H12" s="4">
        <f t="shared" si="5"/>
        <v>646.1</v>
      </c>
      <c r="I12" s="1"/>
      <c r="J12" s="1"/>
    </row>
    <row r="13" spans="1:10" x14ac:dyDescent="0.25">
      <c r="A13" s="4" t="s">
        <v>17</v>
      </c>
      <c r="B13" s="4">
        <v>3011.1</v>
      </c>
      <c r="C13" s="4">
        <v>1142.2</v>
      </c>
      <c r="D13" s="4">
        <v>0</v>
      </c>
      <c r="E13" s="4">
        <f t="shared" si="4"/>
        <v>1142.2</v>
      </c>
      <c r="F13" s="4">
        <v>2242.6999999999998</v>
      </c>
      <c r="G13" s="4">
        <v>71.8</v>
      </c>
      <c r="H13" s="4">
        <f t="shared" si="5"/>
        <v>2314.5</v>
      </c>
      <c r="I13" s="1"/>
      <c r="J13" s="1"/>
    </row>
    <row r="14" spans="1:10" x14ac:dyDescent="0.25">
      <c r="A14" s="4" t="s">
        <v>18</v>
      </c>
      <c r="B14" s="4">
        <v>79.5</v>
      </c>
      <c r="C14" s="4">
        <v>73.477000000000004</v>
      </c>
      <c r="D14" s="4">
        <v>0</v>
      </c>
      <c r="E14" s="4">
        <f t="shared" si="4"/>
        <v>73.477000000000004</v>
      </c>
      <c r="F14" s="4">
        <v>80.800000000000011</v>
      </c>
      <c r="G14" s="4">
        <v>0</v>
      </c>
      <c r="H14" s="4">
        <f t="shared" si="5"/>
        <v>80.800000000000011</v>
      </c>
      <c r="I14" s="1"/>
      <c r="J14" s="1"/>
    </row>
    <row r="15" spans="1:10" x14ac:dyDescent="0.25">
      <c r="A15" s="5" t="s">
        <v>19</v>
      </c>
      <c r="B15" s="7">
        <f t="shared" ref="B15:H15" si="6">SUM(B16:B17)</f>
        <v>3266.8</v>
      </c>
      <c r="C15" s="7">
        <f t="shared" si="6"/>
        <v>1169.0810000000001</v>
      </c>
      <c r="D15" s="7">
        <f t="shared" si="6"/>
        <v>1023.4640000000001</v>
      </c>
      <c r="E15" s="7">
        <f t="shared" ref="E15" si="7">SUM(E16:E17)</f>
        <v>2192.5450000000001</v>
      </c>
      <c r="F15" s="7">
        <f t="shared" si="6"/>
        <v>1785.8000000000002</v>
      </c>
      <c r="G15" s="7">
        <f t="shared" si="6"/>
        <v>1063.7</v>
      </c>
      <c r="H15" s="7">
        <f t="shared" si="6"/>
        <v>2849.5</v>
      </c>
      <c r="I15" s="1"/>
      <c r="J15" s="1"/>
    </row>
    <row r="16" spans="1:10" x14ac:dyDescent="0.25">
      <c r="A16" s="4" t="s">
        <v>20</v>
      </c>
      <c r="B16" s="4">
        <v>1359.2</v>
      </c>
      <c r="C16" s="4">
        <v>900.19500000000005</v>
      </c>
      <c r="D16" s="4">
        <v>96.240000000000009</v>
      </c>
      <c r="E16" s="4">
        <f t="shared" ref="E16:E17" si="8">+C16+D16</f>
        <v>996.43500000000006</v>
      </c>
      <c r="F16" s="4">
        <v>1371.2</v>
      </c>
      <c r="G16" s="4">
        <v>96.2</v>
      </c>
      <c r="H16" s="4">
        <f t="shared" ref="H16:H17" si="9">+F16+G16</f>
        <v>1467.4</v>
      </c>
      <c r="I16" s="1"/>
      <c r="J16" s="1"/>
    </row>
    <row r="17" spans="1:12" x14ac:dyDescent="0.25">
      <c r="A17" s="4" t="s">
        <v>21</v>
      </c>
      <c r="B17" s="4">
        <v>1907.6</v>
      </c>
      <c r="C17" s="4">
        <v>268.88600000000002</v>
      </c>
      <c r="D17" s="4">
        <v>927.22400000000005</v>
      </c>
      <c r="E17" s="4">
        <f t="shared" si="8"/>
        <v>1196.1100000000001</v>
      </c>
      <c r="F17" s="4">
        <v>414.6</v>
      </c>
      <c r="G17" s="4">
        <v>967.5</v>
      </c>
      <c r="H17" s="4">
        <f t="shared" si="9"/>
        <v>1382.1</v>
      </c>
      <c r="I17" s="1"/>
      <c r="J17" s="1"/>
    </row>
    <row r="18" spans="1:12" x14ac:dyDescent="0.25">
      <c r="A18" s="5" t="s">
        <v>22</v>
      </c>
      <c r="B18" s="7">
        <f t="shared" ref="B18:H18" si="10">SUM(B19:B20)</f>
        <v>786.6</v>
      </c>
      <c r="C18" s="7">
        <f t="shared" si="10"/>
        <v>685.15400000000011</v>
      </c>
      <c r="D18" s="7">
        <f t="shared" si="10"/>
        <v>0</v>
      </c>
      <c r="E18" s="7">
        <f t="shared" ref="E18" si="11">SUM(E19:E20)</f>
        <v>685.15400000000011</v>
      </c>
      <c r="F18" s="7">
        <f t="shared" si="10"/>
        <v>807.7</v>
      </c>
      <c r="G18" s="7">
        <f t="shared" si="10"/>
        <v>0</v>
      </c>
      <c r="H18" s="7">
        <f t="shared" si="10"/>
        <v>807.7</v>
      </c>
      <c r="I18" s="2"/>
      <c r="J18" s="2"/>
      <c r="K18" s="3"/>
      <c r="L18" s="3"/>
    </row>
    <row r="19" spans="1:12" x14ac:dyDescent="0.25">
      <c r="A19" s="4" t="s">
        <v>23</v>
      </c>
      <c r="B19" s="4">
        <v>776.9</v>
      </c>
      <c r="C19" s="4">
        <v>680.36300000000006</v>
      </c>
      <c r="D19" s="4">
        <v>0</v>
      </c>
      <c r="E19" s="4">
        <f t="shared" ref="E19:E20" si="12">+C19+D19</f>
        <v>680.36300000000006</v>
      </c>
      <c r="F19" s="4">
        <v>798</v>
      </c>
      <c r="G19" s="4">
        <v>0</v>
      </c>
      <c r="H19" s="4">
        <f t="shared" ref="H19:H20" si="13">+F19+G19</f>
        <v>798</v>
      </c>
      <c r="I19" s="1"/>
      <c r="J19" s="1"/>
    </row>
    <row r="20" spans="1:12" x14ac:dyDescent="0.25">
      <c r="A20" s="4" t="s">
        <v>24</v>
      </c>
      <c r="B20" s="4">
        <v>9.6999999999999993</v>
      </c>
      <c r="C20" s="4">
        <v>4.7910000000000004</v>
      </c>
      <c r="D20" s="4">
        <v>0</v>
      </c>
      <c r="E20" s="4">
        <f t="shared" si="12"/>
        <v>4.7910000000000004</v>
      </c>
      <c r="F20" s="4">
        <v>9.6999999999999993</v>
      </c>
      <c r="G20" s="4">
        <v>0</v>
      </c>
      <c r="H20" s="4">
        <f t="shared" si="13"/>
        <v>9.6999999999999993</v>
      </c>
      <c r="I20" s="1"/>
      <c r="J20" s="1"/>
    </row>
    <row r="21" spans="1:12" x14ac:dyDescent="0.25">
      <c r="A21" s="5" t="s">
        <v>25</v>
      </c>
      <c r="B21" s="7">
        <f t="shared" ref="B21:H21" si="14">SUM(B22:B26)</f>
        <v>253.71899999999999</v>
      </c>
      <c r="C21" s="7">
        <f t="shared" si="14"/>
        <v>135.58000000000001</v>
      </c>
      <c r="D21" s="7">
        <f t="shared" si="14"/>
        <v>0</v>
      </c>
      <c r="E21" s="7">
        <f t="shared" ref="E21" si="15">SUM(E22:E26)</f>
        <v>135.58000000000001</v>
      </c>
      <c r="F21" s="7">
        <f t="shared" si="14"/>
        <v>257.26299999999998</v>
      </c>
      <c r="G21" s="7">
        <f t="shared" si="14"/>
        <v>0</v>
      </c>
      <c r="H21" s="7">
        <f t="shared" si="14"/>
        <v>257.26299999999998</v>
      </c>
      <c r="I21" s="1"/>
      <c r="J21" s="1"/>
    </row>
    <row r="22" spans="1:12" x14ac:dyDescent="0.25">
      <c r="A22" s="4" t="s">
        <v>26</v>
      </c>
      <c r="B22" s="4">
        <v>17</v>
      </c>
      <c r="C22" s="4">
        <v>0</v>
      </c>
      <c r="D22" s="4">
        <v>0</v>
      </c>
      <c r="E22" s="4">
        <f t="shared" ref="E22:E28" si="16">+C22+D22</f>
        <v>0</v>
      </c>
      <c r="F22" s="4">
        <v>17</v>
      </c>
      <c r="G22" s="4">
        <v>0</v>
      </c>
      <c r="H22" s="4">
        <f t="shared" ref="H22:H28" si="17">+F22+G22</f>
        <v>17</v>
      </c>
      <c r="I22" s="1"/>
      <c r="J22" s="1"/>
    </row>
    <row r="23" spans="1:12" x14ac:dyDescent="0.25">
      <c r="A23" s="4" t="s">
        <v>27</v>
      </c>
      <c r="B23" s="4">
        <v>16.7</v>
      </c>
      <c r="C23" s="4">
        <v>0</v>
      </c>
      <c r="D23" s="4">
        <v>0</v>
      </c>
      <c r="E23" s="4">
        <f t="shared" si="16"/>
        <v>0</v>
      </c>
      <c r="F23" s="4">
        <v>18.7</v>
      </c>
      <c r="G23" s="4">
        <v>0</v>
      </c>
      <c r="H23" s="4">
        <f t="shared" si="17"/>
        <v>18.7</v>
      </c>
      <c r="I23" s="1"/>
      <c r="J23" s="1"/>
    </row>
    <row r="24" spans="1:12" x14ac:dyDescent="0.25">
      <c r="A24" s="4" t="s">
        <v>28</v>
      </c>
      <c r="B24" s="4">
        <v>170</v>
      </c>
      <c r="C24" s="4">
        <v>103.5</v>
      </c>
      <c r="D24" s="4">
        <v>0</v>
      </c>
      <c r="E24" s="4">
        <f t="shared" si="16"/>
        <v>103.5</v>
      </c>
      <c r="F24" s="4">
        <v>170</v>
      </c>
      <c r="G24" s="4">
        <v>0</v>
      </c>
      <c r="H24" s="4">
        <f t="shared" si="17"/>
        <v>170</v>
      </c>
      <c r="I24" s="1"/>
      <c r="J24" s="1"/>
    </row>
    <row r="25" spans="1:12" x14ac:dyDescent="0.25">
      <c r="A25" s="4" t="s">
        <v>29</v>
      </c>
      <c r="B25" s="4">
        <v>37.9</v>
      </c>
      <c r="C25" s="4">
        <v>19.117000000000001</v>
      </c>
      <c r="D25" s="4">
        <v>0</v>
      </c>
      <c r="E25" s="4">
        <f t="shared" si="16"/>
        <v>19.117000000000001</v>
      </c>
      <c r="F25" s="4">
        <v>37.9</v>
      </c>
      <c r="G25" s="4">
        <v>0</v>
      </c>
      <c r="H25" s="4">
        <f t="shared" si="17"/>
        <v>37.9</v>
      </c>
      <c r="I25" s="1"/>
      <c r="J25" s="1"/>
    </row>
    <row r="26" spans="1:12" x14ac:dyDescent="0.25">
      <c r="A26" s="4" t="s">
        <v>18</v>
      </c>
      <c r="B26" s="4">
        <v>12.119</v>
      </c>
      <c r="C26" s="4">
        <v>12.963000000000001</v>
      </c>
      <c r="D26" s="4">
        <v>0</v>
      </c>
      <c r="E26" s="4">
        <f t="shared" si="16"/>
        <v>12.963000000000001</v>
      </c>
      <c r="F26" s="4">
        <v>13.663</v>
      </c>
      <c r="G26" s="4">
        <v>0</v>
      </c>
      <c r="H26" s="4">
        <f t="shared" si="17"/>
        <v>13.663</v>
      </c>
      <c r="I26" s="1"/>
      <c r="J26" s="1"/>
    </row>
    <row r="27" spans="1:12" x14ac:dyDescent="0.25">
      <c r="A27" s="4" t="s">
        <v>30</v>
      </c>
      <c r="B27" s="4">
        <v>158.9</v>
      </c>
      <c r="C27" s="4">
        <v>158.9</v>
      </c>
      <c r="D27" s="4">
        <v>0</v>
      </c>
      <c r="E27" s="4">
        <f t="shared" si="16"/>
        <v>158.9</v>
      </c>
      <c r="F27" s="4">
        <v>158.9</v>
      </c>
      <c r="G27" s="4">
        <v>0</v>
      </c>
      <c r="H27" s="4">
        <f t="shared" si="17"/>
        <v>158.9</v>
      </c>
      <c r="I27" s="1"/>
      <c r="J27" s="1"/>
    </row>
    <row r="28" spans="1:12" x14ac:dyDescent="0.25">
      <c r="A28" s="4" t="s">
        <v>31</v>
      </c>
      <c r="B28" s="4">
        <v>128.19999999999999</v>
      </c>
      <c r="C28" s="4">
        <v>118.703</v>
      </c>
      <c r="D28" s="4">
        <v>0</v>
      </c>
      <c r="E28" s="4">
        <f t="shared" si="16"/>
        <v>118.703</v>
      </c>
      <c r="F28" s="4">
        <v>137.1</v>
      </c>
      <c r="G28" s="4">
        <v>0</v>
      </c>
      <c r="H28" s="4">
        <f t="shared" si="17"/>
        <v>137.1</v>
      </c>
      <c r="I28" s="1"/>
      <c r="J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2" x14ac:dyDescent="0.25">
      <c r="A30" s="5" t="s">
        <v>32</v>
      </c>
      <c r="B30" s="6">
        <f t="shared" ref="B30:H30" si="18">+B31+B35+B48+B53+B55+B61+B79+B84</f>
        <v>39436.311000000002</v>
      </c>
      <c r="C30" s="6">
        <f t="shared" si="18"/>
        <v>19499.012000000002</v>
      </c>
      <c r="D30" s="6">
        <f t="shared" si="18"/>
        <v>7949.9290000000001</v>
      </c>
      <c r="E30" s="6">
        <f t="shared" ref="E30" si="19">+E31+E35+E48+E53+E55+E61+E79+E84</f>
        <v>27448.941000000003</v>
      </c>
      <c r="F30" s="6">
        <f t="shared" si="18"/>
        <v>30119.100000000002</v>
      </c>
      <c r="G30" s="6">
        <f t="shared" si="18"/>
        <v>7838.5</v>
      </c>
      <c r="H30" s="6">
        <f t="shared" si="18"/>
        <v>37957.599999999991</v>
      </c>
      <c r="I30" s="1"/>
      <c r="J30" s="1"/>
    </row>
    <row r="31" spans="1:12" x14ac:dyDescent="0.25">
      <c r="A31" s="5" t="s">
        <v>33</v>
      </c>
      <c r="B31" s="6">
        <f>+B32+B33+B34</f>
        <v>1631.7999999999997</v>
      </c>
      <c r="C31" s="6">
        <f>+C32+C33+C34</f>
        <v>1272.777</v>
      </c>
      <c r="D31" s="6">
        <f>+D32+D33+D34</f>
        <v>139.05500000000001</v>
      </c>
      <c r="E31" s="6">
        <f t="shared" ref="E31:E34" si="20">+C31+D31</f>
        <v>1411.8320000000001</v>
      </c>
      <c r="F31" s="6">
        <f>+F32+F33+F34</f>
        <v>1459.6999999999998</v>
      </c>
      <c r="G31" s="6">
        <f>+G32+G33+G34</f>
        <v>160.6</v>
      </c>
      <c r="H31" s="6">
        <f t="shared" ref="H31:H34" si="21">+F31+G31</f>
        <v>1620.2999999999997</v>
      </c>
      <c r="I31" s="1"/>
      <c r="J31" s="1"/>
    </row>
    <row r="32" spans="1:12" x14ac:dyDescent="0.25">
      <c r="A32" s="4" t="s">
        <v>34</v>
      </c>
      <c r="B32" s="4">
        <v>1361.6999999999998</v>
      </c>
      <c r="C32" s="4">
        <v>1045.797</v>
      </c>
      <c r="D32" s="4">
        <v>136.55500000000001</v>
      </c>
      <c r="E32" s="4">
        <f t="shared" si="20"/>
        <v>1182.3520000000001</v>
      </c>
      <c r="F32" s="4">
        <v>1189.5999999999999</v>
      </c>
      <c r="G32" s="4">
        <v>158.1</v>
      </c>
      <c r="H32" s="4">
        <f t="shared" si="21"/>
        <v>1347.6999999999998</v>
      </c>
      <c r="I32" s="1"/>
      <c r="J32" s="1"/>
    </row>
    <row r="33" spans="1:10" x14ac:dyDescent="0.25">
      <c r="A33" s="4" t="s">
        <v>35</v>
      </c>
      <c r="B33" s="4">
        <v>200</v>
      </c>
      <c r="C33" s="4">
        <v>157.97999999999999</v>
      </c>
      <c r="D33" s="4">
        <v>0</v>
      </c>
      <c r="E33" s="4">
        <f t="shared" si="20"/>
        <v>157.97999999999999</v>
      </c>
      <c r="F33" s="4">
        <v>197.1</v>
      </c>
      <c r="G33" s="4">
        <v>0</v>
      </c>
      <c r="H33" s="4">
        <f t="shared" si="21"/>
        <v>197.1</v>
      </c>
      <c r="I33" s="1"/>
      <c r="J33" s="1"/>
    </row>
    <row r="34" spans="1:10" x14ac:dyDescent="0.25">
      <c r="A34" s="4" t="s">
        <v>36</v>
      </c>
      <c r="B34" s="4">
        <v>70.099999999999994</v>
      </c>
      <c r="C34" s="4">
        <v>69</v>
      </c>
      <c r="D34" s="4">
        <v>2.5</v>
      </c>
      <c r="E34" s="4">
        <f t="shared" si="20"/>
        <v>71.5</v>
      </c>
      <c r="F34" s="4">
        <v>73</v>
      </c>
      <c r="G34" s="4">
        <v>2.5</v>
      </c>
      <c r="H34" s="4">
        <f t="shared" si="21"/>
        <v>75.5</v>
      </c>
      <c r="I34" s="1"/>
      <c r="J34" s="1"/>
    </row>
    <row r="35" spans="1:10" x14ac:dyDescent="0.25">
      <c r="A35" s="5" t="s">
        <v>37</v>
      </c>
      <c r="B35" s="7">
        <f t="shared" ref="B35" si="22">SUM(B36:B47)</f>
        <v>25514.847999999998</v>
      </c>
      <c r="C35" s="7">
        <f t="shared" ref="C35:H35" si="23">SUM(C36:C47)</f>
        <v>10154.469999999999</v>
      </c>
      <c r="D35" s="7">
        <f t="shared" si="23"/>
        <v>6619.6839999999993</v>
      </c>
      <c r="E35" s="7">
        <f t="shared" ref="E35" si="24">SUM(E36:E47)</f>
        <v>16774.154000000002</v>
      </c>
      <c r="F35" s="7">
        <f t="shared" si="23"/>
        <v>18147.8</v>
      </c>
      <c r="G35" s="7">
        <f t="shared" si="23"/>
        <v>6254.0999999999995</v>
      </c>
      <c r="H35" s="7">
        <f t="shared" si="23"/>
        <v>24401.899999999998</v>
      </c>
      <c r="I35" s="1"/>
      <c r="J35" s="1"/>
    </row>
    <row r="36" spans="1:10" x14ac:dyDescent="0.25">
      <c r="A36" s="4" t="s">
        <v>38</v>
      </c>
      <c r="B36" s="4">
        <v>8725</v>
      </c>
      <c r="C36" s="4">
        <v>6480.5</v>
      </c>
      <c r="D36" s="4">
        <v>0</v>
      </c>
      <c r="E36" s="4">
        <f t="shared" ref="E36:E47" si="25">+C36+D36</f>
        <v>6480.5</v>
      </c>
      <c r="F36" s="4">
        <v>8690</v>
      </c>
      <c r="G36" s="4">
        <v>0</v>
      </c>
      <c r="H36" s="4">
        <f t="shared" ref="H36:H47" si="26">+F36+G36</f>
        <v>8690</v>
      </c>
      <c r="I36" s="1"/>
      <c r="J36" s="1"/>
    </row>
    <row r="37" spans="1:10" x14ac:dyDescent="0.25">
      <c r="A37" s="4" t="s">
        <v>39</v>
      </c>
      <c r="B37" s="4">
        <v>2995.4650000000001</v>
      </c>
      <c r="C37" s="4">
        <v>0</v>
      </c>
      <c r="D37" s="4">
        <v>0</v>
      </c>
      <c r="E37" s="4">
        <f t="shared" si="25"/>
        <v>0</v>
      </c>
      <c r="F37" s="4">
        <v>3000</v>
      </c>
      <c r="G37" s="4">
        <v>0</v>
      </c>
      <c r="H37" s="4">
        <f t="shared" si="26"/>
        <v>3000</v>
      </c>
      <c r="I37" s="1"/>
      <c r="J37" s="1"/>
    </row>
    <row r="38" spans="1:10" x14ac:dyDescent="0.25">
      <c r="A38" s="4" t="s">
        <v>40</v>
      </c>
      <c r="B38" s="4">
        <v>4427.7830000000004</v>
      </c>
      <c r="C38" s="4">
        <v>690.25900000000001</v>
      </c>
      <c r="D38" s="4">
        <v>1817.941</v>
      </c>
      <c r="E38" s="4">
        <f t="shared" si="25"/>
        <v>2508.1999999999998</v>
      </c>
      <c r="F38" s="4">
        <v>2696.5</v>
      </c>
      <c r="G38" s="4">
        <v>1588.8</v>
      </c>
      <c r="H38" s="4">
        <f t="shared" si="26"/>
        <v>4285.3</v>
      </c>
      <c r="I38" s="1"/>
      <c r="J38" s="1"/>
    </row>
    <row r="39" spans="1:10" x14ac:dyDescent="0.25">
      <c r="A39" s="4" t="s">
        <v>41</v>
      </c>
      <c r="B39" s="4">
        <v>122.8</v>
      </c>
      <c r="C39" s="4">
        <v>30</v>
      </c>
      <c r="D39" s="4">
        <v>62.042999999999999</v>
      </c>
      <c r="E39" s="4">
        <f t="shared" si="25"/>
        <v>92.043000000000006</v>
      </c>
      <c r="F39" s="4">
        <v>30</v>
      </c>
      <c r="G39" s="4">
        <v>62</v>
      </c>
      <c r="H39" s="4">
        <f t="shared" si="26"/>
        <v>92</v>
      </c>
      <c r="I39" s="1"/>
      <c r="J39" s="1"/>
    </row>
    <row r="40" spans="1:10" x14ac:dyDescent="0.25">
      <c r="A40" s="4" t="s">
        <v>42</v>
      </c>
      <c r="B40" s="4">
        <v>30</v>
      </c>
      <c r="C40" s="4">
        <v>0</v>
      </c>
      <c r="D40" s="4">
        <v>0</v>
      </c>
      <c r="E40" s="4">
        <f t="shared" si="25"/>
        <v>0</v>
      </c>
      <c r="F40" s="4">
        <v>10</v>
      </c>
      <c r="G40" s="4">
        <v>20</v>
      </c>
      <c r="H40" s="4">
        <f t="shared" si="26"/>
        <v>30</v>
      </c>
      <c r="I40" s="1"/>
      <c r="J40" s="1"/>
    </row>
    <row r="41" spans="1:10" x14ac:dyDescent="0.25">
      <c r="A41" s="4" t="s">
        <v>43</v>
      </c>
      <c r="B41" s="4">
        <v>10</v>
      </c>
      <c r="C41" s="4">
        <v>9.120000000000001</v>
      </c>
      <c r="D41" s="4">
        <v>0</v>
      </c>
      <c r="E41" s="4">
        <f t="shared" si="25"/>
        <v>9.120000000000001</v>
      </c>
      <c r="F41" s="4">
        <v>10</v>
      </c>
      <c r="G41" s="4">
        <v>0</v>
      </c>
      <c r="H41" s="4">
        <f t="shared" si="26"/>
        <v>10</v>
      </c>
      <c r="I41" s="1"/>
      <c r="J41" s="1"/>
    </row>
    <row r="42" spans="1:10" x14ac:dyDescent="0.25">
      <c r="A42" s="4" t="s">
        <v>44</v>
      </c>
      <c r="B42" s="4">
        <v>0</v>
      </c>
      <c r="C42" s="4">
        <v>2229.35</v>
      </c>
      <c r="D42" s="4">
        <v>2708.8</v>
      </c>
      <c r="E42" s="4">
        <f t="shared" si="25"/>
        <v>4938.1499999999996</v>
      </c>
      <c r="F42" s="4">
        <v>0</v>
      </c>
      <c r="G42" s="4">
        <v>0</v>
      </c>
      <c r="H42" s="4">
        <f t="shared" si="26"/>
        <v>0</v>
      </c>
      <c r="I42" s="1"/>
      <c r="J42" s="1"/>
    </row>
    <row r="43" spans="1:10" x14ac:dyDescent="0.25">
      <c r="A43" s="4" t="s">
        <v>45</v>
      </c>
      <c r="B43" s="4">
        <v>4682</v>
      </c>
      <c r="C43" s="4">
        <v>0</v>
      </c>
      <c r="D43" s="4">
        <v>0</v>
      </c>
      <c r="E43" s="4">
        <f t="shared" si="25"/>
        <v>0</v>
      </c>
      <c r="F43" s="12">
        <f>+'[1]Sheet 1'!EB50</f>
        <v>1816.7</v>
      </c>
      <c r="G43" s="12">
        <f>+'[1]Sheet 1'!EC50</f>
        <v>2152.1</v>
      </c>
      <c r="H43" s="4">
        <f t="shared" si="26"/>
        <v>3968.8</v>
      </c>
      <c r="I43" s="1"/>
      <c r="J43" s="1"/>
    </row>
    <row r="44" spans="1:10" x14ac:dyDescent="0.25">
      <c r="A44" s="4" t="s">
        <v>46</v>
      </c>
      <c r="B44" s="4">
        <v>210.5</v>
      </c>
      <c r="C44" s="4">
        <v>0</v>
      </c>
      <c r="D44" s="4">
        <v>0</v>
      </c>
      <c r="E44" s="4">
        <f t="shared" si="25"/>
        <v>0</v>
      </c>
      <c r="F44" s="4">
        <v>215.5</v>
      </c>
      <c r="G44" s="4">
        <v>0</v>
      </c>
      <c r="H44" s="4">
        <f t="shared" si="26"/>
        <v>215.5</v>
      </c>
      <c r="I44" s="1"/>
      <c r="J44" s="1"/>
    </row>
    <row r="45" spans="1:10" x14ac:dyDescent="0.25">
      <c r="A45" s="4" t="s">
        <v>47</v>
      </c>
      <c r="B45" s="4">
        <v>902.3</v>
      </c>
      <c r="C45" s="4">
        <v>0</v>
      </c>
      <c r="D45" s="4">
        <v>0</v>
      </c>
      <c r="E45" s="4">
        <f t="shared" si="25"/>
        <v>0</v>
      </c>
      <c r="F45" s="4">
        <v>750.3</v>
      </c>
      <c r="G45" s="4">
        <v>0</v>
      </c>
      <c r="H45" s="4">
        <f t="shared" si="26"/>
        <v>750.3</v>
      </c>
      <c r="I45" s="1"/>
      <c r="J45" s="1"/>
    </row>
    <row r="46" spans="1:10" x14ac:dyDescent="0.25">
      <c r="A46" s="4" t="s">
        <v>48</v>
      </c>
      <c r="B46" s="4">
        <v>3359</v>
      </c>
      <c r="C46" s="4">
        <v>715.24099999999999</v>
      </c>
      <c r="D46" s="4">
        <v>2030.9</v>
      </c>
      <c r="E46" s="4">
        <f t="shared" si="25"/>
        <v>2746.1410000000001</v>
      </c>
      <c r="F46" s="4">
        <v>927.8</v>
      </c>
      <c r="G46" s="4">
        <v>2431.1999999999998</v>
      </c>
      <c r="H46" s="4">
        <f t="shared" si="26"/>
        <v>3359</v>
      </c>
      <c r="I46" s="1"/>
      <c r="J46" s="1"/>
    </row>
    <row r="47" spans="1:10" x14ac:dyDescent="0.25">
      <c r="A47" s="4" t="s">
        <v>49</v>
      </c>
      <c r="B47" s="4">
        <v>50</v>
      </c>
      <c r="C47" s="4">
        <v>0</v>
      </c>
      <c r="D47" s="4">
        <v>0</v>
      </c>
      <c r="E47" s="4">
        <f t="shared" si="25"/>
        <v>0</v>
      </c>
      <c r="F47" s="4">
        <v>1</v>
      </c>
      <c r="G47" s="4">
        <v>0</v>
      </c>
      <c r="H47" s="4">
        <f t="shared" si="26"/>
        <v>1</v>
      </c>
      <c r="I47" s="1"/>
      <c r="J47" s="1"/>
    </row>
    <row r="48" spans="1:10" x14ac:dyDescent="0.25">
      <c r="A48" s="5" t="s">
        <v>50</v>
      </c>
      <c r="B48" s="7">
        <f t="shared" ref="B48:H48" si="27">SUM(B49:B52)</f>
        <v>1367.5</v>
      </c>
      <c r="C48" s="7">
        <f t="shared" si="27"/>
        <v>1211.1180000000002</v>
      </c>
      <c r="D48" s="7">
        <f t="shared" si="27"/>
        <v>0</v>
      </c>
      <c r="E48" s="7">
        <f t="shared" ref="E48" si="28">SUM(E49:E52)</f>
        <v>1211.1180000000002</v>
      </c>
      <c r="F48" s="7">
        <f t="shared" si="27"/>
        <v>1367.5</v>
      </c>
      <c r="G48" s="7">
        <f t="shared" si="27"/>
        <v>0</v>
      </c>
      <c r="H48" s="7">
        <f t="shared" si="27"/>
        <v>1367.5</v>
      </c>
      <c r="I48" s="1"/>
      <c r="J48" s="1"/>
    </row>
    <row r="49" spans="1:10" x14ac:dyDescent="0.25">
      <c r="A49" s="4" t="s">
        <v>51</v>
      </c>
      <c r="B49" s="4">
        <v>410</v>
      </c>
      <c r="C49" s="4">
        <v>398.221</v>
      </c>
      <c r="D49" s="4">
        <v>0</v>
      </c>
      <c r="E49" s="4">
        <f t="shared" ref="E49:E54" si="29">+C49+D49</f>
        <v>398.221</v>
      </c>
      <c r="F49" s="4">
        <v>410</v>
      </c>
      <c r="G49" s="4">
        <v>0</v>
      </c>
      <c r="H49" s="4">
        <f t="shared" ref="H49:H54" si="30">+F49+G49</f>
        <v>410</v>
      </c>
      <c r="I49" s="1"/>
      <c r="J49" s="1"/>
    </row>
    <row r="50" spans="1:10" x14ac:dyDescent="0.25">
      <c r="A50" s="4" t="s">
        <v>52</v>
      </c>
      <c r="B50" s="4">
        <v>905</v>
      </c>
      <c r="C50" s="4">
        <v>800</v>
      </c>
      <c r="D50" s="4">
        <v>0</v>
      </c>
      <c r="E50" s="4">
        <f t="shared" si="29"/>
        <v>800</v>
      </c>
      <c r="F50" s="4">
        <v>905</v>
      </c>
      <c r="G50" s="4">
        <v>0</v>
      </c>
      <c r="H50" s="4">
        <f t="shared" si="30"/>
        <v>905</v>
      </c>
      <c r="I50" s="1"/>
      <c r="J50" s="1"/>
    </row>
    <row r="51" spans="1:10" x14ac:dyDescent="0.25">
      <c r="A51" s="4" t="s">
        <v>53</v>
      </c>
      <c r="B51" s="4">
        <v>22.5</v>
      </c>
      <c r="C51" s="4">
        <v>4.5650000000000004</v>
      </c>
      <c r="D51" s="4">
        <v>0</v>
      </c>
      <c r="E51" s="4">
        <f t="shared" si="29"/>
        <v>4.5650000000000004</v>
      </c>
      <c r="F51" s="4">
        <v>22.5</v>
      </c>
      <c r="G51" s="4">
        <v>0</v>
      </c>
      <c r="H51" s="4">
        <f t="shared" si="30"/>
        <v>22.5</v>
      </c>
      <c r="I51" s="1"/>
      <c r="J51" s="1"/>
    </row>
    <row r="52" spans="1:10" x14ac:dyDescent="0.25">
      <c r="A52" s="4" t="s">
        <v>54</v>
      </c>
      <c r="B52" s="4">
        <v>30</v>
      </c>
      <c r="C52" s="4">
        <v>8.3320000000000007</v>
      </c>
      <c r="D52" s="4">
        <v>0</v>
      </c>
      <c r="E52" s="4">
        <f t="shared" si="29"/>
        <v>8.3320000000000007</v>
      </c>
      <c r="F52" s="4">
        <v>30</v>
      </c>
      <c r="G52" s="4">
        <v>0</v>
      </c>
      <c r="H52" s="4">
        <f t="shared" si="30"/>
        <v>30</v>
      </c>
      <c r="I52" s="1"/>
      <c r="J52" s="1"/>
    </row>
    <row r="53" spans="1:10" x14ac:dyDescent="0.25">
      <c r="A53" s="5" t="s">
        <v>55</v>
      </c>
      <c r="B53" s="5">
        <v>30</v>
      </c>
      <c r="C53" s="5">
        <v>25.455000000000002</v>
      </c>
      <c r="D53" s="5">
        <v>0</v>
      </c>
      <c r="E53" s="4">
        <f t="shared" si="29"/>
        <v>25.455000000000002</v>
      </c>
      <c r="F53" s="5">
        <v>30</v>
      </c>
      <c r="G53" s="5">
        <v>0</v>
      </c>
      <c r="H53" s="4">
        <f t="shared" si="30"/>
        <v>30</v>
      </c>
      <c r="I53" s="1"/>
      <c r="J53" s="1"/>
    </row>
    <row r="54" spans="1:10" x14ac:dyDescent="0.25">
      <c r="A54" s="4" t="s">
        <v>56</v>
      </c>
      <c r="B54" s="4">
        <v>30</v>
      </c>
      <c r="C54" s="4">
        <v>25.455000000000002</v>
      </c>
      <c r="D54" s="4">
        <v>0</v>
      </c>
      <c r="E54" s="4">
        <f t="shared" si="29"/>
        <v>25.455000000000002</v>
      </c>
      <c r="F54" s="4">
        <v>30</v>
      </c>
      <c r="G54" s="4">
        <v>0</v>
      </c>
      <c r="H54" s="4">
        <f t="shared" si="30"/>
        <v>30</v>
      </c>
      <c r="I54" s="1"/>
      <c r="J54" s="1"/>
    </row>
    <row r="55" spans="1:10" x14ac:dyDescent="0.25">
      <c r="A55" s="5" t="s">
        <v>57</v>
      </c>
      <c r="B55" s="7">
        <f t="shared" ref="B55:H55" si="31">SUM(B56:B60)</f>
        <v>9379</v>
      </c>
      <c r="C55" s="7">
        <f t="shared" si="31"/>
        <v>5901.4889999999996</v>
      </c>
      <c r="D55" s="7">
        <f t="shared" si="31"/>
        <v>1191.19</v>
      </c>
      <c r="E55" s="7">
        <f t="shared" ref="E55" si="32">SUM(E56:E60)</f>
        <v>7092.6790000000001</v>
      </c>
      <c r="F55" s="7">
        <f t="shared" si="31"/>
        <v>7601.5</v>
      </c>
      <c r="G55" s="7">
        <f t="shared" si="31"/>
        <v>1423.8</v>
      </c>
      <c r="H55" s="7">
        <f t="shared" si="31"/>
        <v>9025.3000000000011</v>
      </c>
      <c r="I55" s="1"/>
      <c r="J55" s="1"/>
    </row>
    <row r="56" spans="1:10" x14ac:dyDescent="0.25">
      <c r="A56" s="4" t="s">
        <v>58</v>
      </c>
      <c r="B56" s="4">
        <v>1328.3</v>
      </c>
      <c r="C56" s="4">
        <v>695.55000000000007</v>
      </c>
      <c r="D56" s="4">
        <v>196.25</v>
      </c>
      <c r="E56" s="4">
        <f t="shared" ref="E56:E60" si="33">+C56+D56</f>
        <v>891.80000000000007</v>
      </c>
      <c r="F56" s="4">
        <v>950.8</v>
      </c>
      <c r="G56" s="4">
        <v>418</v>
      </c>
      <c r="H56" s="4">
        <f t="shared" ref="H56:H60" si="34">+F56+G56</f>
        <v>1368.8</v>
      </c>
      <c r="I56" s="1"/>
      <c r="J56" s="1"/>
    </row>
    <row r="57" spans="1:10" x14ac:dyDescent="0.25">
      <c r="A57" s="4" t="s">
        <v>59</v>
      </c>
      <c r="B57" s="4">
        <v>969.8</v>
      </c>
      <c r="C57" s="4">
        <v>312.76600000000002</v>
      </c>
      <c r="D57" s="4">
        <v>365.84000000000003</v>
      </c>
      <c r="E57" s="4">
        <f t="shared" si="33"/>
        <v>678.60599999999999</v>
      </c>
      <c r="F57" s="4">
        <v>655.5</v>
      </c>
      <c r="G57" s="4">
        <v>220.6</v>
      </c>
      <c r="H57" s="4">
        <f t="shared" si="34"/>
        <v>876.1</v>
      </c>
      <c r="I57" s="1"/>
      <c r="J57" s="1"/>
    </row>
    <row r="58" spans="1:10" x14ac:dyDescent="0.25">
      <c r="A58" s="4" t="s">
        <v>60</v>
      </c>
      <c r="B58" s="4">
        <v>659</v>
      </c>
      <c r="C58" s="4">
        <v>122.3</v>
      </c>
      <c r="D58" s="4">
        <v>179.1</v>
      </c>
      <c r="E58" s="4">
        <f t="shared" si="33"/>
        <v>301.39999999999998</v>
      </c>
      <c r="F58" s="4">
        <v>212.7</v>
      </c>
      <c r="G58" s="4">
        <v>325.2</v>
      </c>
      <c r="H58" s="4">
        <f t="shared" si="34"/>
        <v>537.9</v>
      </c>
      <c r="I58" s="1"/>
      <c r="J58" s="1"/>
    </row>
    <row r="59" spans="1:10" x14ac:dyDescent="0.25">
      <c r="A59" s="4" t="s">
        <v>61</v>
      </c>
      <c r="B59" s="4">
        <v>110.3</v>
      </c>
      <c r="C59" s="4">
        <v>100.16</v>
      </c>
      <c r="D59" s="4">
        <v>0</v>
      </c>
      <c r="E59" s="4">
        <f t="shared" si="33"/>
        <v>100.16</v>
      </c>
      <c r="F59" s="4">
        <v>110.9</v>
      </c>
      <c r="G59" s="4">
        <v>0</v>
      </c>
      <c r="H59" s="4">
        <f t="shared" si="34"/>
        <v>110.9</v>
      </c>
      <c r="I59" s="1"/>
      <c r="J59" s="1"/>
    </row>
    <row r="60" spans="1:10" x14ac:dyDescent="0.25">
      <c r="A60" s="4" t="s">
        <v>62</v>
      </c>
      <c r="B60" s="4">
        <v>6311.6</v>
      </c>
      <c r="C60" s="4">
        <v>4670.7129999999997</v>
      </c>
      <c r="D60" s="4">
        <v>450</v>
      </c>
      <c r="E60" s="4">
        <f t="shared" si="33"/>
        <v>5120.7129999999997</v>
      </c>
      <c r="F60" s="4">
        <v>5671.6</v>
      </c>
      <c r="G60" s="4">
        <v>460</v>
      </c>
      <c r="H60" s="4">
        <f t="shared" si="34"/>
        <v>6131.6</v>
      </c>
      <c r="I60" s="1"/>
      <c r="J60" s="1"/>
    </row>
    <row r="61" spans="1:10" x14ac:dyDescent="0.25">
      <c r="A61" s="5" t="s">
        <v>63</v>
      </c>
      <c r="B61" s="7">
        <f t="shared" ref="B61:H61" si="35">SUM(B62:B78)</f>
        <v>2109.4630000000002</v>
      </c>
      <c r="C61" s="7">
        <f t="shared" si="35"/>
        <v>1480.4979999999998</v>
      </c>
      <c r="D61" s="7">
        <f t="shared" si="35"/>
        <v>0</v>
      </c>
      <c r="E61" s="7">
        <f t="shared" ref="E61" si="36">SUM(E62:E78)</f>
        <v>1480.4979999999998</v>
      </c>
      <c r="F61" s="7">
        <f t="shared" si="35"/>
        <v>1856.7</v>
      </c>
      <c r="G61" s="7">
        <f t="shared" si="35"/>
        <v>0</v>
      </c>
      <c r="H61" s="7">
        <f t="shared" si="35"/>
        <v>1856.7</v>
      </c>
      <c r="I61" s="1"/>
      <c r="J61" s="1"/>
    </row>
    <row r="62" spans="1:10" x14ac:dyDescent="0.25">
      <c r="A62" s="4" t="s">
        <v>64</v>
      </c>
      <c r="B62" s="4">
        <v>339</v>
      </c>
      <c r="C62" s="4">
        <v>0</v>
      </c>
      <c r="D62" s="4">
        <v>0</v>
      </c>
      <c r="E62" s="4">
        <f t="shared" ref="E62:E78" si="37">+C62+D62</f>
        <v>0</v>
      </c>
      <c r="F62" s="4">
        <v>339</v>
      </c>
      <c r="G62" s="4">
        <v>0</v>
      </c>
      <c r="H62" s="4">
        <f t="shared" ref="H62:H78" si="38">+F62+G62</f>
        <v>339</v>
      </c>
      <c r="I62" s="1"/>
      <c r="J62" s="1"/>
    </row>
    <row r="63" spans="1:10" x14ac:dyDescent="0.25">
      <c r="A63" s="4" t="s">
        <v>65</v>
      </c>
      <c r="B63" s="4">
        <v>146.6</v>
      </c>
      <c r="C63" s="4">
        <v>102.375</v>
      </c>
      <c r="D63" s="4">
        <v>0</v>
      </c>
      <c r="E63" s="4">
        <f t="shared" si="37"/>
        <v>102.375</v>
      </c>
      <c r="F63" s="4">
        <v>139.6</v>
      </c>
      <c r="G63" s="4">
        <v>0</v>
      </c>
      <c r="H63" s="4">
        <f t="shared" si="38"/>
        <v>139.6</v>
      </c>
      <c r="I63" s="1"/>
      <c r="J63" s="1"/>
    </row>
    <row r="64" spans="1:10" x14ac:dyDescent="0.25">
      <c r="A64" s="4" t="s">
        <v>66</v>
      </c>
      <c r="B64" s="4">
        <v>5.9630000000000001</v>
      </c>
      <c r="C64" s="4">
        <v>0</v>
      </c>
      <c r="D64" s="4">
        <v>0</v>
      </c>
      <c r="E64" s="4">
        <f t="shared" si="37"/>
        <v>0</v>
      </c>
      <c r="F64" s="4">
        <v>0</v>
      </c>
      <c r="G64" s="4">
        <v>0</v>
      </c>
      <c r="H64" s="4">
        <f t="shared" si="38"/>
        <v>0</v>
      </c>
      <c r="I64" s="1"/>
      <c r="J64" s="1"/>
    </row>
    <row r="65" spans="1:10" x14ac:dyDescent="0.25">
      <c r="A65" s="4" t="s">
        <v>67</v>
      </c>
      <c r="B65" s="4">
        <v>1197.0999999999999</v>
      </c>
      <c r="C65" s="4">
        <v>1097.01</v>
      </c>
      <c r="D65" s="4">
        <v>0</v>
      </c>
      <c r="E65" s="4">
        <f t="shared" si="37"/>
        <v>1097.01</v>
      </c>
      <c r="F65" s="4">
        <v>1097</v>
      </c>
      <c r="G65" s="4">
        <v>0</v>
      </c>
      <c r="H65" s="4">
        <f t="shared" si="38"/>
        <v>1097</v>
      </c>
      <c r="I65" s="1"/>
      <c r="J65" s="1"/>
    </row>
    <row r="66" spans="1:10" x14ac:dyDescent="0.25">
      <c r="A66" s="4" t="s">
        <v>68</v>
      </c>
      <c r="B66" s="4">
        <v>0</v>
      </c>
      <c r="C66" s="4">
        <v>0</v>
      </c>
      <c r="D66" s="4">
        <v>0</v>
      </c>
      <c r="E66" s="4">
        <f t="shared" si="37"/>
        <v>0</v>
      </c>
      <c r="F66" s="4">
        <v>0</v>
      </c>
      <c r="G66" s="4">
        <v>0</v>
      </c>
      <c r="H66" s="4">
        <f t="shared" si="38"/>
        <v>0</v>
      </c>
      <c r="I66" s="1"/>
      <c r="J66" s="1"/>
    </row>
    <row r="67" spans="1:10" x14ac:dyDescent="0.25">
      <c r="A67" s="4" t="s">
        <v>69</v>
      </c>
      <c r="B67" s="4">
        <v>0</v>
      </c>
      <c r="C67" s="4">
        <v>0</v>
      </c>
      <c r="D67" s="4">
        <v>0</v>
      </c>
      <c r="E67" s="4">
        <f t="shared" si="37"/>
        <v>0</v>
      </c>
      <c r="F67" s="4">
        <v>0</v>
      </c>
      <c r="G67" s="4">
        <v>0</v>
      </c>
      <c r="H67" s="4">
        <f t="shared" si="38"/>
        <v>0</v>
      </c>
      <c r="I67" s="1"/>
      <c r="J67" s="1"/>
    </row>
    <row r="68" spans="1:10" x14ac:dyDescent="0.25">
      <c r="A68" s="4" t="s">
        <v>70</v>
      </c>
      <c r="B68" s="4">
        <v>0</v>
      </c>
      <c r="C68" s="4">
        <v>0</v>
      </c>
      <c r="D68" s="4">
        <v>0</v>
      </c>
      <c r="E68" s="4">
        <f t="shared" si="37"/>
        <v>0</v>
      </c>
      <c r="F68" s="4">
        <v>0</v>
      </c>
      <c r="G68" s="4">
        <v>0</v>
      </c>
      <c r="H68" s="4">
        <f t="shared" si="38"/>
        <v>0</v>
      </c>
      <c r="I68" s="1"/>
      <c r="J68" s="1"/>
    </row>
    <row r="69" spans="1:10" x14ac:dyDescent="0.25">
      <c r="A69" s="4" t="s">
        <v>71</v>
      </c>
      <c r="B69" s="4">
        <v>23</v>
      </c>
      <c r="C69" s="4">
        <v>0</v>
      </c>
      <c r="D69" s="4">
        <v>0</v>
      </c>
      <c r="E69" s="4">
        <f t="shared" si="37"/>
        <v>0</v>
      </c>
      <c r="F69" s="4">
        <v>0</v>
      </c>
      <c r="G69" s="4">
        <v>0</v>
      </c>
      <c r="H69" s="4">
        <f t="shared" si="38"/>
        <v>0</v>
      </c>
      <c r="I69" s="1"/>
      <c r="J69" s="1"/>
    </row>
    <row r="70" spans="1:10" x14ac:dyDescent="0.25">
      <c r="A70" s="4" t="s">
        <v>72</v>
      </c>
      <c r="B70" s="4">
        <v>21.9</v>
      </c>
      <c r="C70" s="4">
        <v>0</v>
      </c>
      <c r="D70" s="4">
        <v>0</v>
      </c>
      <c r="E70" s="4">
        <f t="shared" si="37"/>
        <v>0</v>
      </c>
      <c r="F70" s="4">
        <v>0</v>
      </c>
      <c r="G70" s="4">
        <v>0</v>
      </c>
      <c r="H70" s="4">
        <f t="shared" si="38"/>
        <v>0</v>
      </c>
      <c r="I70" s="1"/>
      <c r="J70" s="1"/>
    </row>
    <row r="71" spans="1:10" x14ac:dyDescent="0.25">
      <c r="A71" s="4" t="s">
        <v>73</v>
      </c>
      <c r="B71" s="4">
        <v>0</v>
      </c>
      <c r="C71" s="4">
        <v>47.395000000000003</v>
      </c>
      <c r="D71" s="4">
        <v>0</v>
      </c>
      <c r="E71" s="4">
        <f t="shared" si="37"/>
        <v>47.395000000000003</v>
      </c>
      <c r="F71" s="4">
        <v>0</v>
      </c>
      <c r="G71" s="4">
        <v>0</v>
      </c>
      <c r="H71" s="4">
        <f t="shared" si="38"/>
        <v>0</v>
      </c>
      <c r="I71" s="1"/>
      <c r="J71" s="1"/>
    </row>
    <row r="72" spans="1:10" x14ac:dyDescent="0.25">
      <c r="A72" s="4" t="s">
        <v>74</v>
      </c>
      <c r="B72" s="4">
        <v>99.2</v>
      </c>
      <c r="C72" s="4">
        <v>0</v>
      </c>
      <c r="D72" s="4">
        <v>0</v>
      </c>
      <c r="E72" s="4">
        <f t="shared" si="37"/>
        <v>0</v>
      </c>
      <c r="F72" s="4">
        <v>47.4</v>
      </c>
      <c r="G72" s="4">
        <v>0</v>
      </c>
      <c r="H72" s="4">
        <f t="shared" si="38"/>
        <v>47.4</v>
      </c>
      <c r="I72" s="1"/>
      <c r="J72" s="1"/>
    </row>
    <row r="73" spans="1:10" x14ac:dyDescent="0.25">
      <c r="A73" s="4" t="s">
        <v>75</v>
      </c>
      <c r="B73" s="4">
        <v>32.4</v>
      </c>
      <c r="C73" s="4">
        <v>32.417999999999999</v>
      </c>
      <c r="D73" s="4">
        <v>0</v>
      </c>
      <c r="E73" s="4">
        <f t="shared" si="37"/>
        <v>32.417999999999999</v>
      </c>
      <c r="F73" s="4">
        <v>32.4</v>
      </c>
      <c r="G73" s="4">
        <v>0</v>
      </c>
      <c r="H73" s="4">
        <f t="shared" si="38"/>
        <v>32.4</v>
      </c>
      <c r="I73" s="1"/>
      <c r="J73" s="1"/>
    </row>
    <row r="74" spans="1:10" x14ac:dyDescent="0.25">
      <c r="A74" s="4" t="s">
        <v>76</v>
      </c>
      <c r="B74" s="4">
        <v>214.3</v>
      </c>
      <c r="C74" s="4">
        <v>171.3</v>
      </c>
      <c r="D74" s="4">
        <v>0</v>
      </c>
      <c r="E74" s="4">
        <f t="shared" si="37"/>
        <v>171.3</v>
      </c>
      <c r="F74" s="4">
        <v>171.3</v>
      </c>
      <c r="G74" s="4">
        <v>0</v>
      </c>
      <c r="H74" s="4">
        <f t="shared" si="38"/>
        <v>171.3</v>
      </c>
      <c r="I74" s="1"/>
      <c r="J74" s="1"/>
    </row>
    <row r="75" spans="1:10" x14ac:dyDescent="0.25">
      <c r="A75" s="4" t="s">
        <v>77</v>
      </c>
      <c r="B75" s="4">
        <v>30</v>
      </c>
      <c r="C75" s="4">
        <v>30</v>
      </c>
      <c r="D75" s="4">
        <v>0</v>
      </c>
      <c r="E75" s="4">
        <f t="shared" si="37"/>
        <v>30</v>
      </c>
      <c r="F75" s="4">
        <v>30</v>
      </c>
      <c r="G75" s="4">
        <v>0</v>
      </c>
      <c r="H75" s="4">
        <f t="shared" si="38"/>
        <v>30</v>
      </c>
      <c r="I75" s="1"/>
      <c r="J75" s="1"/>
    </row>
    <row r="76" spans="1:10" x14ac:dyDescent="0.25">
      <c r="A76" s="4" t="s">
        <v>78</v>
      </c>
      <c r="B76" s="4">
        <v>0</v>
      </c>
      <c r="C76" s="4">
        <v>0</v>
      </c>
      <c r="D76" s="4">
        <v>0</v>
      </c>
      <c r="E76" s="4">
        <f t="shared" si="37"/>
        <v>0</v>
      </c>
      <c r="F76" s="4">
        <v>0</v>
      </c>
      <c r="G76" s="4">
        <v>0</v>
      </c>
      <c r="H76" s="4">
        <f t="shared" si="38"/>
        <v>0</v>
      </c>
      <c r="I76" s="1"/>
      <c r="J76" s="1"/>
    </row>
    <row r="77" spans="1:10" x14ac:dyDescent="0.25">
      <c r="A77" s="4" t="s">
        <v>79</v>
      </c>
      <c r="B77" s="4">
        <v>0</v>
      </c>
      <c r="C77" s="4">
        <v>0</v>
      </c>
      <c r="D77" s="4">
        <v>0</v>
      </c>
      <c r="E77" s="4">
        <f t="shared" si="37"/>
        <v>0</v>
      </c>
      <c r="F77" s="4">
        <v>0</v>
      </c>
      <c r="G77" s="4">
        <v>0</v>
      </c>
      <c r="H77" s="4">
        <f t="shared" si="38"/>
        <v>0</v>
      </c>
      <c r="I77" s="1"/>
      <c r="J77" s="1"/>
    </row>
    <row r="78" spans="1:10" x14ac:dyDescent="0.25">
      <c r="A78" s="4" t="s">
        <v>80</v>
      </c>
      <c r="B78" s="4">
        <v>0</v>
      </c>
      <c r="C78" s="4">
        <v>0</v>
      </c>
      <c r="D78" s="4">
        <v>0</v>
      </c>
      <c r="E78" s="4">
        <f t="shared" si="37"/>
        <v>0</v>
      </c>
      <c r="F78" s="4">
        <v>0</v>
      </c>
      <c r="G78" s="4">
        <v>0</v>
      </c>
      <c r="H78" s="4">
        <f t="shared" si="38"/>
        <v>0</v>
      </c>
      <c r="I78" s="1"/>
      <c r="J78" s="1"/>
    </row>
    <row r="79" spans="1:10" x14ac:dyDescent="0.25">
      <c r="A79" s="5" t="s">
        <v>81</v>
      </c>
      <c r="B79" s="7">
        <f t="shared" ref="B79" si="39">SUM(B80:B83)</f>
        <v>-590.29999999999995</v>
      </c>
      <c r="C79" s="7">
        <f t="shared" ref="C79:H79" si="40">SUM(C80:C83)</f>
        <v>-381.79500000000002</v>
      </c>
      <c r="D79" s="7">
        <f t="shared" si="40"/>
        <v>0</v>
      </c>
      <c r="E79" s="7">
        <f t="shared" ref="E79" si="41">SUM(E80:E83)</f>
        <v>-381.79500000000002</v>
      </c>
      <c r="F79" s="7">
        <f t="shared" si="40"/>
        <v>-310.3</v>
      </c>
      <c r="G79" s="7">
        <f t="shared" si="40"/>
        <v>0</v>
      </c>
      <c r="H79" s="7">
        <f t="shared" si="40"/>
        <v>-310.3</v>
      </c>
      <c r="I79" s="1"/>
      <c r="J79" s="1"/>
    </row>
    <row r="80" spans="1:10" x14ac:dyDescent="0.25">
      <c r="A80" s="4" t="s">
        <v>82</v>
      </c>
      <c r="B80" s="4">
        <v>-414.3</v>
      </c>
      <c r="C80" s="4">
        <v>-184.70000000000002</v>
      </c>
      <c r="D80" s="4">
        <v>0</v>
      </c>
      <c r="E80" s="4">
        <f t="shared" ref="E80:E84" si="42">+C80+D80</f>
        <v>-184.70000000000002</v>
      </c>
      <c r="F80" s="4">
        <v>-139</v>
      </c>
      <c r="G80" s="4">
        <v>0</v>
      </c>
      <c r="H80" s="4">
        <f t="shared" ref="H80:H84" si="43">+F80+G80</f>
        <v>-139</v>
      </c>
      <c r="I80" s="1"/>
      <c r="J80" s="1"/>
    </row>
    <row r="81" spans="1:10" x14ac:dyDescent="0.25">
      <c r="A81" s="4" t="s">
        <v>83</v>
      </c>
      <c r="B81" s="4">
        <v>0</v>
      </c>
      <c r="C81" s="4">
        <v>0</v>
      </c>
      <c r="D81" s="4">
        <v>0</v>
      </c>
      <c r="E81" s="4">
        <f t="shared" si="42"/>
        <v>0</v>
      </c>
      <c r="F81" s="4">
        <v>0</v>
      </c>
      <c r="G81" s="4">
        <v>0</v>
      </c>
      <c r="H81" s="4">
        <f t="shared" si="43"/>
        <v>0</v>
      </c>
      <c r="I81" s="1"/>
      <c r="J81" s="1"/>
    </row>
    <row r="82" spans="1:10" x14ac:dyDescent="0.25">
      <c r="A82" s="4" t="s">
        <v>84</v>
      </c>
      <c r="B82" s="4">
        <v>-251</v>
      </c>
      <c r="C82" s="4">
        <v>-209.20000000000002</v>
      </c>
      <c r="D82" s="4">
        <v>0</v>
      </c>
      <c r="E82" s="4">
        <f t="shared" si="42"/>
        <v>-209.20000000000002</v>
      </c>
      <c r="F82" s="4">
        <v>-250.8</v>
      </c>
      <c r="G82" s="4">
        <v>0</v>
      </c>
      <c r="H82" s="4">
        <f t="shared" si="43"/>
        <v>-250.8</v>
      </c>
      <c r="I82" s="1"/>
      <c r="J82" s="1"/>
    </row>
    <row r="83" spans="1:10" x14ac:dyDescent="0.25">
      <c r="A83" s="4" t="s">
        <v>85</v>
      </c>
      <c r="B83" s="4">
        <v>75</v>
      </c>
      <c r="C83" s="4">
        <v>12.105</v>
      </c>
      <c r="D83" s="4">
        <v>0</v>
      </c>
      <c r="E83" s="4">
        <f t="shared" si="42"/>
        <v>12.105</v>
      </c>
      <c r="F83" s="4">
        <v>79.5</v>
      </c>
      <c r="G83" s="4">
        <v>0</v>
      </c>
      <c r="H83" s="4">
        <f t="shared" si="43"/>
        <v>79.5</v>
      </c>
      <c r="I83" s="1"/>
      <c r="J83" s="1"/>
    </row>
    <row r="84" spans="1:10" x14ac:dyDescent="0.25">
      <c r="A84" s="5" t="s">
        <v>86</v>
      </c>
      <c r="B84" s="5">
        <v>-6</v>
      </c>
      <c r="C84" s="5">
        <v>-165</v>
      </c>
      <c r="D84" s="5">
        <v>0</v>
      </c>
      <c r="E84" s="4">
        <f t="shared" si="42"/>
        <v>-165</v>
      </c>
      <c r="F84" s="5">
        <v>-33.799999999999997</v>
      </c>
      <c r="G84" s="5">
        <v>0</v>
      </c>
      <c r="H84" s="4">
        <f t="shared" si="43"/>
        <v>-33.799999999999997</v>
      </c>
      <c r="I84" s="1"/>
      <c r="J84" s="1"/>
    </row>
    <row r="85" spans="1:10" x14ac:dyDescent="0.25">
      <c r="B85" s="1"/>
      <c r="C85" s="1"/>
      <c r="D85" s="1"/>
      <c r="E85" s="1"/>
      <c r="F85" s="1"/>
      <c r="G85" s="1"/>
      <c r="H85" s="1"/>
    </row>
    <row r="86" spans="1:10" x14ac:dyDescent="0.25">
      <c r="A86" s="13" t="s">
        <v>87</v>
      </c>
      <c r="B86" s="6">
        <f>B87+B88+B89</f>
        <v>1801.6</v>
      </c>
      <c r="C86" s="6">
        <f>C87+C88+C89</f>
        <v>0</v>
      </c>
      <c r="D86" s="6">
        <f>D87+D88+D89</f>
        <v>0</v>
      </c>
      <c r="E86" s="7">
        <f>SUM(C86:D86)</f>
        <v>0</v>
      </c>
      <c r="F86" s="6">
        <f>F87+F88+F89</f>
        <v>1923.6</v>
      </c>
      <c r="G86" s="6">
        <f>G87+G88+G89</f>
        <v>0</v>
      </c>
      <c r="H86" s="7">
        <f>SUM(F86:G86)</f>
        <v>1923.6</v>
      </c>
    </row>
    <row r="87" spans="1:10" x14ac:dyDescent="0.25">
      <c r="A87" s="14" t="s">
        <v>88</v>
      </c>
      <c r="B87" s="4">
        <v>1600</v>
      </c>
      <c r="C87" s="4">
        <v>0</v>
      </c>
      <c r="D87" s="4">
        <v>0</v>
      </c>
      <c r="E87" s="4">
        <f t="shared" ref="E87:E88" si="44">+C87+D87</f>
        <v>0</v>
      </c>
      <c r="F87" s="4">
        <v>1716</v>
      </c>
      <c r="G87" s="4">
        <v>0</v>
      </c>
      <c r="H87" s="4">
        <f t="shared" ref="H87" si="45">+F87+G87</f>
        <v>1716</v>
      </c>
    </row>
    <row r="88" spans="1:10" x14ac:dyDescent="0.25">
      <c r="A88" s="14" t="s">
        <v>89</v>
      </c>
      <c r="B88" s="4">
        <v>201.6</v>
      </c>
      <c r="C88" s="4">
        <v>0</v>
      </c>
      <c r="D88" s="4">
        <v>0</v>
      </c>
      <c r="E88" s="4">
        <f t="shared" si="44"/>
        <v>0</v>
      </c>
      <c r="F88" s="4">
        <v>207.6</v>
      </c>
      <c r="G88" s="4">
        <v>0</v>
      </c>
      <c r="H88" s="4">
        <f>+F88+G88</f>
        <v>207.6</v>
      </c>
    </row>
    <row r="89" spans="1:10" s="17" customFormat="1" x14ac:dyDescent="0.25">
      <c r="B89" s="18"/>
      <c r="C89" s="18"/>
      <c r="D89" s="18"/>
      <c r="E89" s="18"/>
      <c r="F89" s="18"/>
      <c r="G89" s="18"/>
      <c r="H89" s="18"/>
    </row>
    <row r="90" spans="1:10" x14ac:dyDescent="0.25">
      <c r="A90" s="13" t="s">
        <v>90</v>
      </c>
      <c r="B90" s="7">
        <f t="shared" ref="B90:D90" si="46">+B91+B92</f>
        <v>94.4</v>
      </c>
      <c r="C90" s="7">
        <f t="shared" si="46"/>
        <v>90</v>
      </c>
      <c r="D90" s="7">
        <f t="shared" si="46"/>
        <v>0</v>
      </c>
      <c r="E90" s="7">
        <f>SUM(C90:D90)</f>
        <v>90</v>
      </c>
      <c r="F90" s="7">
        <f t="shared" ref="F90:G90" si="47">+F91+F92</f>
        <v>96.100000000000009</v>
      </c>
      <c r="G90" s="7">
        <f t="shared" si="47"/>
        <v>0</v>
      </c>
      <c r="H90" s="7">
        <f>SUM(F90:G90)</f>
        <v>96.100000000000009</v>
      </c>
    </row>
    <row r="91" spans="1:10" x14ac:dyDescent="0.25">
      <c r="A91" s="14" t="s">
        <v>91</v>
      </c>
      <c r="B91" s="4">
        <v>92</v>
      </c>
      <c r="C91" s="4">
        <v>87.6</v>
      </c>
      <c r="D91" s="4">
        <v>0</v>
      </c>
      <c r="E91" s="4">
        <f t="shared" ref="E91:E92" si="48">+C91+D91</f>
        <v>87.6</v>
      </c>
      <c r="F91" s="4">
        <v>93.7</v>
      </c>
      <c r="G91" s="4">
        <v>0</v>
      </c>
      <c r="H91" s="4">
        <f t="shared" ref="H91:H92" si="49">+F91+G91</f>
        <v>93.7</v>
      </c>
    </row>
    <row r="92" spans="1:10" x14ac:dyDescent="0.25">
      <c r="A92" s="14" t="s">
        <v>92</v>
      </c>
      <c r="B92" s="4">
        <v>2.4</v>
      </c>
      <c r="C92" s="4">
        <v>2.4</v>
      </c>
      <c r="D92" s="4">
        <v>0</v>
      </c>
      <c r="E92" s="4">
        <f t="shared" si="48"/>
        <v>2.4</v>
      </c>
      <c r="F92" s="4">
        <v>2.4</v>
      </c>
      <c r="G92" s="4">
        <v>0</v>
      </c>
      <c r="H92" s="4">
        <f t="shared" si="49"/>
        <v>2.4</v>
      </c>
    </row>
    <row r="94" spans="1:10" x14ac:dyDescent="0.25">
      <c r="A94" t="s">
        <v>95</v>
      </c>
    </row>
    <row r="95" spans="1:10" x14ac:dyDescent="0.25">
      <c r="A95" t="s">
        <v>97</v>
      </c>
    </row>
    <row r="96" spans="1:10" x14ac:dyDescent="0.25">
      <c r="A96" t="s">
        <v>94</v>
      </c>
    </row>
    <row r="97" spans="1:1" x14ac:dyDescent="0.25">
      <c r="A97" t="s">
        <v>96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</dc:creator>
  <cp:lastModifiedBy>Mary Laurie</cp:lastModifiedBy>
  <dcterms:created xsi:type="dcterms:W3CDTF">2018-03-22T15:00:47Z</dcterms:created>
  <dcterms:modified xsi:type="dcterms:W3CDTF">2018-03-23T18:32:33Z</dcterms:modified>
</cp:coreProperties>
</file>